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rdoni\Downloads\"/>
    </mc:Choice>
  </mc:AlternateContent>
  <xr:revisionPtr revIDLastSave="0" documentId="8_{89FFA778-A489-472E-A5A3-D4DF463869AE}" xr6:coauthVersionLast="46" xr6:coauthVersionMax="46" xr10:uidLastSave="{00000000-0000-0000-0000-000000000000}"/>
  <workbookProtection workbookAlgorithmName="SHA-512" workbookHashValue="F6NmERqPJWLPWvIkoarqtwxyWbnUi+Cd9YHHxdY7Uj13AdaLFe1yPQQrIdPeGGDhR05qTKk1hZUoaq0L8Y+vMw==" workbookSaltValue="s+ZRDXznlklZY4P5Nvhvlg==" workbookSpinCount="100000" lockStructure="1"/>
  <bookViews>
    <workbookView xWindow="22932" yWindow="-108" windowWidth="23256" windowHeight="12456" xr2:uid="{9D0A4D99-C306-4FF7-97DA-0367C1A7DF3A}"/>
  </bookViews>
  <sheets>
    <sheet name="1. Para entender" sheetId="9" r:id="rId1"/>
    <sheet name="2. Calculadora de Turnover" sheetId="4" r:id="rId2"/>
    <sheet name="3. Sobre a Onze" sheetId="10" r:id="rId3"/>
    <sheet name="Custo de salário - colab" sheetId="6" state="hidden" r:id="rId4"/>
    <sheet name="Custo de salário - Gestor" sheetId="8" state="hidden" r:id="rId5"/>
    <sheet name="Custo Turn-over" sheetId="2" state="hidden" r:id="rId6"/>
    <sheet name="Estudo" sheetId="1" state="hidden" r:id="rId7"/>
    <sheet name="Indíces" sheetId="5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2" l="1"/>
  <c r="B43" i="2"/>
  <c r="E23" i="8"/>
  <c r="B23" i="8"/>
  <c r="E22" i="8"/>
  <c r="B22" i="8"/>
  <c r="E21" i="8"/>
  <c r="B21" i="8"/>
  <c r="E21" i="6"/>
  <c r="E22" i="6"/>
  <c r="E20" i="6"/>
  <c r="B2" i="6"/>
  <c r="B8" i="6" s="1"/>
  <c r="B22" i="6"/>
  <c r="B21" i="6"/>
  <c r="B20" i="6"/>
  <c r="E12" i="6" l="1"/>
  <c r="B3" i="2"/>
  <c r="B4" i="2"/>
  <c r="B8" i="2" s="1"/>
  <c r="E13" i="6"/>
  <c r="E6" i="6"/>
  <c r="E14" i="6"/>
  <c r="E7" i="6"/>
  <c r="E9" i="6"/>
  <c r="E8" i="6"/>
  <c r="E10" i="6"/>
  <c r="E11" i="6"/>
  <c r="B12" i="6"/>
  <c r="B9" i="6"/>
  <c r="B13" i="6"/>
  <c r="B6" i="6"/>
  <c r="B14" i="6"/>
  <c r="B7" i="6"/>
  <c r="B15" i="6"/>
  <c r="B10" i="6"/>
  <c r="B11" i="6"/>
  <c r="B7" i="2" l="1"/>
  <c r="B2" i="8" s="1"/>
  <c r="B7" i="8" s="1"/>
  <c r="C54" i="2"/>
  <c r="C21" i="2"/>
  <c r="E15" i="6"/>
  <c r="E18" i="6" s="1"/>
  <c r="E24" i="6" s="1"/>
  <c r="B16" i="6"/>
  <c r="B18" i="6" s="1"/>
  <c r="C3" i="2" l="1"/>
  <c r="D3" i="2" s="1"/>
  <c r="C19" i="2" s="1"/>
  <c r="E9" i="8"/>
  <c r="B10" i="8"/>
  <c r="E11" i="8"/>
  <c r="E12" i="8"/>
  <c r="E14" i="8"/>
  <c r="B12" i="8"/>
  <c r="E13" i="8"/>
  <c r="B8" i="8"/>
  <c r="E8" i="8"/>
  <c r="B14" i="8"/>
  <c r="B9" i="8"/>
  <c r="B15" i="8"/>
  <c r="E15" i="8"/>
  <c r="B13" i="8"/>
  <c r="B11" i="8"/>
  <c r="E10" i="8"/>
  <c r="E7" i="8"/>
  <c r="B16" i="8"/>
  <c r="B17" i="8" s="1"/>
  <c r="B24" i="6"/>
  <c r="B61" i="2"/>
  <c r="B46" i="2"/>
  <c r="B17" i="2"/>
  <c r="C17" i="2" l="1"/>
  <c r="E16" i="8"/>
  <c r="E19" i="8" s="1"/>
  <c r="E25" i="8" s="1"/>
  <c r="B19" i="8"/>
  <c r="B25" i="8" s="1"/>
  <c r="C4" i="2"/>
  <c r="B47" i="2"/>
  <c r="B59" i="2"/>
  <c r="C8" i="2" l="1"/>
  <c r="D8" i="2" s="1"/>
  <c r="C59" i="2" s="1"/>
  <c r="C7" i="2"/>
  <c r="D7" i="2" s="1"/>
  <c r="C20" i="2" s="1"/>
  <c r="D4" i="2"/>
  <c r="C56" i="2" s="1"/>
  <c r="C66" i="2"/>
  <c r="B25" i="2"/>
  <c r="C25" i="2" s="1"/>
  <c r="C47" i="2" l="1"/>
  <c r="C43" i="2"/>
  <c r="C61" i="2"/>
  <c r="C68" i="2" s="1"/>
  <c r="I11" i="4" s="1"/>
  <c r="B33" i="2"/>
  <c r="C33" i="2" s="1"/>
  <c r="C49" i="2" l="1"/>
  <c r="I10" i="4" s="1"/>
  <c r="C35" i="2"/>
  <c r="I9" i="4" s="1"/>
  <c r="B16" i="2"/>
  <c r="C16" i="2" l="1"/>
  <c r="C27" i="2" s="1"/>
  <c r="I8" i="4" s="1"/>
  <c r="I7" i="4" s="1"/>
  <c r="I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tc={0479192C-DAEE-4898-93E3-1F1460101326}</author>
    <author>tc={57969900-368F-445C-B1C1-E771B3A1BCC5}</author>
    <author>tc={45F78446-5662-4A26-AE89-AD31CA6C6E82}</author>
    <author>tc={E6B75D84-A2E0-4A22-811B-46DA0CD55BB7}</author>
  </authors>
  <commentList>
    <comment ref="B31" authorId="0" shapeId="0" xr:uid="{0479192C-DAEE-4898-93E3-1F146010132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% de atividades em um mês de trabalho</t>
      </text>
    </comment>
    <comment ref="B33" authorId="1" shapeId="0" xr:uid="{57969900-368F-445C-B1C1-E771B3A1BCC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Custo hora extra: 1,5</t>
      </text>
    </comment>
    <comment ref="B61" authorId="2" shapeId="0" xr:uid="{45F78446-5662-4A26-AE89-AD31CA6C6E8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10 colaboradores no mesmo treinamento</t>
      </text>
    </comment>
    <comment ref="B66" authorId="3" shapeId="0" xr:uid="{E6B75D84-A2E0-4A22-811B-46DA0CD55BB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Calculado de acordo com sequência:
No primeiro mês tem produtividade zero, no segundo mês produtividade 1,1 e no terceiro mês 1,2. Ao final do terceiro mês chega em 1,2</t>
      </text>
    </comment>
  </commentList>
</comments>
</file>

<file path=xl/sharedStrings.xml><?xml version="1.0" encoding="utf-8"?>
<sst xmlns="http://schemas.openxmlformats.org/spreadsheetml/2006/main" count="205" uniqueCount="119">
  <si>
    <t>Estudo</t>
  </si>
  <si>
    <t>Center for American Progress</t>
  </si>
  <si>
    <t>Rescisão/Multa</t>
  </si>
  <si>
    <t>Horas extras (sobrecarga time)</t>
  </si>
  <si>
    <t>Seleção de candidatos (anúncio + processo seletivo)</t>
  </si>
  <si>
    <t>Treinamentos</t>
  </si>
  <si>
    <t>Produtividade menor na saída</t>
  </si>
  <si>
    <t>Menor produtividade coletiva (perda de moral)</t>
  </si>
  <si>
    <t>x</t>
  </si>
  <si>
    <t>Custo</t>
  </si>
  <si>
    <t>Perda de clientes e conhecimento institucional</t>
  </si>
  <si>
    <t>Produtividade menor de entrada e erros</t>
  </si>
  <si>
    <t>Work Institute</t>
  </si>
  <si>
    <t>18% a 20%</t>
  </si>
  <si>
    <t>213% para executivos</t>
  </si>
  <si>
    <t>Custos de entrada (exame admissional/relocação/Bônus,etc..)</t>
  </si>
  <si>
    <t>Antes de sair</t>
  </si>
  <si>
    <t>Quando um funcionário é contratado</t>
  </si>
  <si>
    <t>Entrevista e exame de saída</t>
  </si>
  <si>
    <t>Orientações</t>
  </si>
  <si>
    <t>Salário</t>
  </si>
  <si>
    <t>Tempo de entrevista com RH</t>
  </si>
  <si>
    <t>Exame demissional</t>
  </si>
  <si>
    <t>Entrevista saída</t>
  </si>
  <si>
    <t>Produtividade menor</t>
  </si>
  <si>
    <t>Tempo com prod. Menor (meses)</t>
  </si>
  <si>
    <t>Impacto (qtos salários)</t>
  </si>
  <si>
    <t>Enquanto a vaga está livre</t>
  </si>
  <si>
    <t>Horas extra</t>
  </si>
  <si>
    <t>Processo seletivo</t>
  </si>
  <si>
    <t>Estruturar vaga (horas)</t>
  </si>
  <si>
    <t>Qte de candidatos/vaga</t>
  </si>
  <si>
    <t>Custos de entrada</t>
  </si>
  <si>
    <t>Exame admissional</t>
  </si>
  <si>
    <t>Tempo de Screening + agendamentos(horas)</t>
  </si>
  <si>
    <t>Tempo de orientações RH (horas)</t>
  </si>
  <si>
    <t>Produtividade menor e erros</t>
  </si>
  <si>
    <t>Prod. Na entrada</t>
  </si>
  <si>
    <t>Horas totais gestor</t>
  </si>
  <si>
    <t>Qtos meses para ganhar prod. Normal</t>
  </si>
  <si>
    <t>16,1% a 21,4%</t>
  </si>
  <si>
    <t>Rescisão</t>
  </si>
  <si>
    <t>Quantos meses proporcionais</t>
  </si>
  <si>
    <t>Décimo terceiro (qtos salários)</t>
  </si>
  <si>
    <t>Férias (qtos salários)</t>
  </si>
  <si>
    <t>Orientações e treinamentos</t>
  </si>
  <si>
    <t>Quantas semanas</t>
  </si>
  <si>
    <t>Tempo de orientações do gestor (horas por semana)</t>
  </si>
  <si>
    <t>Qte de tarefas a compensar da pessoa que saiu</t>
  </si>
  <si>
    <t>Meses até repor a pessoa</t>
  </si>
  <si>
    <t>Quantidade de colaboradores</t>
  </si>
  <si>
    <t>% de turnover anual</t>
  </si>
  <si>
    <t>Horas extras do time</t>
  </si>
  <si>
    <t>Rescisão e procedimento de saíde</t>
  </si>
  <si>
    <t>Processo seletivo e admissão</t>
  </si>
  <si>
    <t>Treinamento e produtividade</t>
  </si>
  <si>
    <t>Qte de candidatos</t>
  </si>
  <si>
    <t>Sim</t>
  </si>
  <si>
    <t>Não</t>
  </si>
  <si>
    <t>Não optante pelo simples nacional</t>
  </si>
  <si>
    <t>FGTS Salário</t>
  </si>
  <si>
    <t>INSS PATRONAL</t>
  </si>
  <si>
    <t>PLANO DE SAÚDE</t>
  </si>
  <si>
    <t>OUTROS BENEFÍCIOS</t>
  </si>
  <si>
    <t>FÉRIAS 1/12</t>
  </si>
  <si>
    <t>1/3 FÉRIAS 1/12</t>
  </si>
  <si>
    <t>13º SALÁRIO 1/12</t>
  </si>
  <si>
    <t>FGTS FÉRIAS 1/12</t>
  </si>
  <si>
    <t>FGTS 1/3 FÉRIAS 1/12</t>
  </si>
  <si>
    <t>FGTS 13º SALÁRIO 1/12</t>
  </si>
  <si>
    <t>AVISO PRÉVIO 1/12 (provisão)</t>
  </si>
  <si>
    <t>FGTS AVISO PRÉVIO 1/12  (provisão)</t>
  </si>
  <si>
    <t>MULTA FGTS 1/12  (provisão)</t>
  </si>
  <si>
    <t>AUXÍLIO REFEIÇÃO/REFEIÇÃO</t>
  </si>
  <si>
    <t>Salário com encargos</t>
  </si>
  <si>
    <t>Salário com encargos e benefícios</t>
  </si>
  <si>
    <t>Optante pelo simples nacional</t>
  </si>
  <si>
    <t>Salário com encargos mais benefícios</t>
  </si>
  <si>
    <t>Colaborador</t>
  </si>
  <si>
    <t>Salário Bruto</t>
  </si>
  <si>
    <t>Custo mensal para a empresa</t>
  </si>
  <si>
    <t>Custo por hora</t>
  </si>
  <si>
    <t>Gestor</t>
  </si>
  <si>
    <t>Multiplicador de salário</t>
  </si>
  <si>
    <t>Produtividade normal de um colaborador</t>
  </si>
  <si>
    <t>Tempo de entrevista com RH (horas)</t>
  </si>
  <si>
    <t>Tempo entrevista com gestor (horas)</t>
  </si>
  <si>
    <t>Tempo total do RH (Horas)</t>
  </si>
  <si>
    <t>Tempo de entrevista com gestor (horas)</t>
  </si>
  <si>
    <t>Horas totais gestor (horas)</t>
  </si>
  <si>
    <t>Treinamento | (semanas)</t>
  </si>
  <si>
    <t>Treinamento - Treinador (horas)</t>
  </si>
  <si>
    <t>A empresa é optante pelo Simples Nacional?</t>
  </si>
  <si>
    <t>Rescisão e procedimento de saída</t>
  </si>
  <si>
    <t>Horas extras</t>
  </si>
  <si>
    <t xml:space="preserve">Além dos custos relacionados à multa rescisória, também entram aqui outros gastos indiretos. No período que precede a saída da empresa, o colaborador é menos produtivo e gera menos resultado. Além disso, existem custos com exames demissionais e entrevistas de saída.  </t>
  </si>
  <si>
    <t>Enquanto a vaga do antigo colaborador não é reposta, o trabalho que ele exercia precisa ser realizado por outras pessoas. Geralmente, as tarefas são divididas entres os membros do time, o que pode acarretar horas extras.</t>
  </si>
  <si>
    <t>O processo seletivo para a reposição da vaga tem um custo direto, com o anúncio em plataformas de recrutamento, e um custo indireto representado pelo tempo gasto pelo time de RH e gestores, por exemplo, em entrevistas.</t>
  </si>
  <si>
    <t>Ao entrar na empresa, o novo colaborador precisa de um período de treinamento e adaptação até que comece a ser realmente produtivo. Isso também consome tempo e energia dos colegas e do gestor, comprometendo a produtividade de todo o time.</t>
  </si>
  <si>
    <r>
      <t xml:space="preserve">Quando um colaborador deixa a empresa em que trabalha, o empregador acaba tendo de arcar com alguns custos que nem sempre são óbvios. Para ajudar você a calcular o impacto do turnover no seu negócio de forma muito simples e rápida, criamos esta calculadora. </t>
    </r>
    <r>
      <rPr>
        <b/>
        <sz val="12"/>
        <color rgb="FF002740"/>
        <rFont val="Arial"/>
        <family val="2"/>
      </rPr>
      <t xml:space="preserve">O cálculo foi dividido em 4 diferentes categorias: </t>
    </r>
  </si>
  <si>
    <t>↓ Confira o seu custo com turnover ↓</t>
  </si>
  <si>
    <t>Custo mensal individual de salário incluindo encargos + benefícios</t>
  </si>
  <si>
    <r>
      <rPr>
        <b/>
        <sz val="10"/>
        <color rgb="FF002740"/>
        <rFont val="Arial"/>
        <family val="2"/>
      </rPr>
      <t xml:space="preserve">PREENCHA AS CÉLULAS EM CINZA </t>
    </r>
    <r>
      <rPr>
        <b/>
        <sz val="12"/>
        <color rgb="FF002740"/>
        <rFont val="Arial"/>
        <family val="2"/>
      </rPr>
      <t xml:space="preserve">
</t>
    </r>
    <r>
      <rPr>
        <b/>
        <sz val="18"/>
        <color rgb="FF002740"/>
        <rFont val="Arial"/>
        <family val="2"/>
      </rPr>
      <t>↓</t>
    </r>
  </si>
  <si>
    <t>💡</t>
  </si>
  <si>
    <t>Uma solução de saúde financeira que busca acumulação de patrimônio para seus colaboradores por meio de uma previdência diferente e moderna.</t>
  </si>
  <si>
    <t>&gt; Check-ups regulares e gratuitos de saúde financeira</t>
  </si>
  <si>
    <r>
      <t xml:space="preserve">&gt; Tudo pelo aplicativo e </t>
    </r>
    <r>
      <rPr>
        <b/>
        <sz val="12"/>
        <color rgb="FF002740"/>
        <rFont val="Arial"/>
        <family val="2"/>
      </rPr>
      <t>sem burocracia</t>
    </r>
    <r>
      <rPr>
        <sz val="12"/>
        <color rgb="FF002740"/>
        <rFont val="Arial"/>
        <family val="2"/>
      </rPr>
      <t xml:space="preserve"> para o RH</t>
    </r>
  </si>
  <si>
    <r>
      <t xml:space="preserve">&gt; Consultoria </t>
    </r>
    <r>
      <rPr>
        <b/>
        <sz val="12"/>
        <color rgb="FF002740"/>
        <rFont val="Arial"/>
        <family val="2"/>
      </rPr>
      <t>individualizada</t>
    </r>
    <r>
      <rPr>
        <sz val="12"/>
        <color rgb="FF002740"/>
        <rFont val="Arial"/>
        <family val="2"/>
      </rPr>
      <t xml:space="preserve"> com especialistas financeiros</t>
    </r>
  </si>
  <si>
    <r>
      <t>&gt; Previdência</t>
    </r>
    <r>
      <rPr>
        <b/>
        <sz val="12"/>
        <color rgb="FF002740"/>
        <rFont val="Arial"/>
        <family val="2"/>
      </rPr>
      <t xml:space="preserve"> 100% digital</t>
    </r>
  </si>
  <si>
    <r>
      <t xml:space="preserve">A primeira
      </t>
    </r>
    <r>
      <rPr>
        <b/>
        <sz val="36"/>
        <color rgb="FF336B8C"/>
        <rFont val="Arial"/>
        <family val="2"/>
      </rPr>
      <t>Prevtech</t>
    </r>
    <r>
      <rPr>
        <b/>
        <sz val="36"/>
        <color rgb="FF002740"/>
        <rFont val="Arial"/>
        <family val="2"/>
      </rPr>
      <t xml:space="preserve">
do Brasil</t>
    </r>
  </si>
  <si>
    <r>
      <t xml:space="preserve">Com a </t>
    </r>
    <r>
      <rPr>
        <b/>
        <sz val="12"/>
        <color rgb="FF002740"/>
        <rFont val="Arial"/>
        <family val="2"/>
      </rPr>
      <t>Onze</t>
    </r>
    <r>
      <rPr>
        <sz val="12"/>
        <color rgb="FF002740"/>
        <rFont val="Arial"/>
        <family val="2"/>
      </rPr>
      <t>, seus colaboradores poupam
e investem de maneira inteligente:</t>
    </r>
  </si>
  <si>
    <r>
      <rPr>
        <b/>
        <sz val="16"/>
        <color rgb="FF002740"/>
        <rFont val="Arial"/>
        <family val="2"/>
      </rPr>
      <t>onze</t>
    </r>
    <r>
      <rPr>
        <sz val="16"/>
        <color rgb="FF002740"/>
        <rFont val="Arial"/>
        <family val="2"/>
      </rPr>
      <t>.com.br</t>
    </r>
  </si>
  <si>
    <r>
      <t xml:space="preserve">CUSTO DE TURNOVER - </t>
    </r>
    <r>
      <rPr>
        <b/>
        <sz val="14"/>
        <color rgb="FF67D2DF"/>
        <rFont val="Arial"/>
        <family val="2"/>
      </rPr>
      <t>TOTAL</t>
    </r>
    <r>
      <rPr>
        <b/>
        <sz val="14"/>
        <color theme="0"/>
        <rFont val="Arial"/>
        <family val="2"/>
      </rPr>
      <t xml:space="preserve"> (por ano)</t>
    </r>
  </si>
  <si>
    <r>
      <t xml:space="preserve">CUSTO DE TURNOVER - </t>
    </r>
    <r>
      <rPr>
        <b/>
        <sz val="14"/>
        <color rgb="FF67D2DF"/>
        <rFont val="Arial"/>
        <family val="2"/>
      </rPr>
      <t>FUNCIONÁRIO</t>
    </r>
    <r>
      <rPr>
        <b/>
        <sz val="14"/>
        <color theme="0"/>
        <rFont val="Arial"/>
        <family val="2"/>
      </rPr>
      <t xml:space="preserve"> </t>
    </r>
  </si>
  <si>
    <t>Salário mensal médio bruto</t>
  </si>
  <si>
    <r>
      <t xml:space="preserve">Vale </t>
    </r>
    <r>
      <rPr>
        <b/>
        <sz val="14"/>
        <color rgb="FF002740"/>
        <rFont val="Arial"/>
        <family val="2"/>
      </rPr>
      <t>alimentação/refeição</t>
    </r>
    <r>
      <rPr>
        <sz val="14"/>
        <color rgb="FF002740"/>
        <rFont val="Arial"/>
        <family val="2"/>
      </rPr>
      <t xml:space="preserve"> por colaborador por mês</t>
    </r>
  </si>
  <si>
    <r>
      <t xml:space="preserve">Custos com </t>
    </r>
    <r>
      <rPr>
        <b/>
        <sz val="14"/>
        <color rgb="FF002740"/>
        <rFont val="Arial"/>
        <family val="2"/>
      </rPr>
      <t>plano de saúde</t>
    </r>
    <r>
      <rPr>
        <sz val="14"/>
        <color rgb="FF002740"/>
        <rFont val="Arial"/>
        <family val="2"/>
      </rPr>
      <t xml:space="preserve"> por colaborador por mês</t>
    </r>
  </si>
  <si>
    <r>
      <t xml:space="preserve">Custos com </t>
    </r>
    <r>
      <rPr>
        <b/>
        <sz val="14"/>
        <color rgb="FF002740"/>
        <rFont val="Arial"/>
        <family val="2"/>
      </rPr>
      <t>outros benefícios</t>
    </r>
    <r>
      <rPr>
        <sz val="14"/>
        <color rgb="FF002740"/>
        <rFont val="Arial"/>
        <family val="2"/>
      </rPr>
      <t xml:space="preserve"> por mês</t>
    </r>
  </si>
  <si>
    <t>Descubra o quanto sua empresa está perdendo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</si>
</sst>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2740"/>
      <name val="Arial"/>
      <family val="2"/>
    </font>
    <font>
      <sz val="12"/>
      <color rgb="FF002740"/>
      <name val="Arial"/>
      <family val="2"/>
    </font>
    <font>
      <b/>
      <sz val="18"/>
      <color rgb="FF002740"/>
      <name val="Arial"/>
      <family val="2"/>
    </font>
    <font>
      <sz val="18"/>
      <color rgb="FF002740"/>
      <name val="Arial"/>
      <family val="2"/>
    </font>
    <font>
      <sz val="12"/>
      <color rgb="FF546C7E"/>
      <name val="Arial"/>
      <family val="2"/>
    </font>
    <font>
      <b/>
      <sz val="12"/>
      <color rgb="FF00274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4"/>
      <color rgb="FF002740"/>
      <name val="Arial"/>
      <family val="2"/>
    </font>
    <font>
      <sz val="14"/>
      <color rgb="FF002740"/>
      <name val="Arial"/>
      <family val="2"/>
    </font>
    <font>
      <b/>
      <sz val="18"/>
      <color rgb="FF67D2DF"/>
      <name val="Arial"/>
      <family val="2"/>
    </font>
    <font>
      <sz val="14"/>
      <color rgb="FF546C7E"/>
      <name val="Arial"/>
      <family val="2"/>
    </font>
    <font>
      <b/>
      <sz val="12"/>
      <color rgb="FF336B8C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rgb="FF002740"/>
      <name val="Arial"/>
      <family val="2"/>
    </font>
    <font>
      <sz val="16"/>
      <color rgb="FF002740"/>
      <name val="Arial"/>
      <family val="2"/>
    </font>
    <font>
      <sz val="40"/>
      <color rgb="FF002740"/>
      <name val="Arial"/>
      <family val="2"/>
    </font>
    <font>
      <b/>
      <sz val="16"/>
      <color rgb="FF002740"/>
      <name val="Arial"/>
      <family val="2"/>
    </font>
    <font>
      <b/>
      <sz val="36"/>
      <color rgb="FF002740"/>
      <name val="Arial"/>
      <family val="2"/>
    </font>
    <font>
      <b/>
      <sz val="36"/>
      <color rgb="FF336B8C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67D2D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740"/>
        <bgColor indexed="64"/>
      </patternFill>
    </fill>
    <fill>
      <patternFill patternType="solid">
        <fgColor rgb="FF67D2DF"/>
        <bgColor indexed="64"/>
      </patternFill>
    </fill>
    <fill>
      <patternFill patternType="solid">
        <fgColor rgb="FFE6F9FF"/>
        <bgColor indexed="64"/>
      </patternFill>
    </fill>
    <fill>
      <patternFill patternType="solid">
        <fgColor rgb="FFE1E9EC"/>
        <bgColor indexed="64"/>
      </patternFill>
    </fill>
    <fill>
      <patternFill patternType="solid">
        <fgColor rgb="FF00182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002740"/>
      </top>
      <bottom style="thick">
        <color rgb="FF002740"/>
      </bottom>
      <diagonal/>
    </border>
    <border>
      <left/>
      <right/>
      <top/>
      <bottom style="thick">
        <color rgb="FF002740"/>
      </bottom>
      <diagonal/>
    </border>
    <border>
      <left style="thin">
        <color rgb="FF336B8C"/>
      </left>
      <right style="thin">
        <color rgb="FF336B8C"/>
      </right>
      <top style="thin">
        <color rgb="FF336B8C"/>
      </top>
      <bottom style="thin">
        <color rgb="FF336B8C"/>
      </bottom>
      <diagonal/>
    </border>
    <border>
      <left/>
      <right style="thin">
        <color rgb="FF336B8C"/>
      </right>
      <top style="thin">
        <color rgb="FF336B8C"/>
      </top>
      <bottom/>
      <diagonal/>
    </border>
    <border>
      <left/>
      <right/>
      <top/>
      <bottom style="thin">
        <color rgb="FF336B8C"/>
      </bottom>
      <diagonal/>
    </border>
    <border>
      <left/>
      <right/>
      <top style="thin">
        <color rgb="FF336B8C"/>
      </top>
      <bottom/>
      <diagonal/>
    </border>
    <border>
      <left style="thin">
        <color rgb="FF336B8C"/>
      </left>
      <right/>
      <top style="thin">
        <color rgb="FF336B8C"/>
      </top>
      <bottom style="thin">
        <color rgb="FF336B8C"/>
      </bottom>
      <diagonal/>
    </border>
    <border>
      <left/>
      <right/>
      <top style="thin">
        <color rgb="FF336B8C"/>
      </top>
      <bottom style="thin">
        <color rgb="FF336B8C"/>
      </bottom>
      <diagonal/>
    </border>
    <border>
      <left/>
      <right style="thin">
        <color rgb="FF336B8C"/>
      </right>
      <top/>
      <bottom/>
      <diagonal/>
    </border>
    <border>
      <left/>
      <right style="thin">
        <color rgb="FF336B8C"/>
      </right>
      <top style="thin">
        <color rgb="FF336B8C"/>
      </top>
      <bottom style="thin">
        <color rgb="FF336B8C"/>
      </bottom>
      <diagonal/>
    </border>
    <border>
      <left style="thin">
        <color rgb="FF336B8C"/>
      </left>
      <right/>
      <top/>
      <bottom/>
      <diagonal/>
    </border>
    <border>
      <left style="thin">
        <color rgb="FF336B8C"/>
      </left>
      <right/>
      <top/>
      <bottom style="thin">
        <color rgb="FF336B8C"/>
      </bottom>
      <diagonal/>
    </border>
    <border>
      <left/>
      <right/>
      <top style="thick">
        <color rgb="FF67D2DF"/>
      </top>
      <bottom style="thick">
        <color rgb="FF67D2DF"/>
      </bottom>
      <diagonal/>
    </border>
    <border>
      <left/>
      <right/>
      <top style="dashed">
        <color rgb="FFE1E9EC"/>
      </top>
      <bottom style="dashed">
        <color rgb="FFE1E9EC"/>
      </bottom>
      <diagonal/>
    </border>
    <border>
      <left/>
      <right/>
      <top/>
      <bottom style="dashed">
        <color rgb="FFE1E9EC"/>
      </bottom>
      <diagonal/>
    </border>
    <border>
      <left style="thin">
        <color rgb="FFE1E9EC"/>
      </left>
      <right/>
      <top/>
      <bottom/>
      <diagonal/>
    </border>
    <border>
      <left/>
      <right style="thin">
        <color rgb="FFE1E9EC"/>
      </right>
      <top style="thin">
        <color rgb="FFE1E9EC"/>
      </top>
      <bottom style="thin">
        <color rgb="FFE1E9EC"/>
      </bottom>
      <diagonal/>
    </border>
    <border>
      <left style="thin">
        <color rgb="FFE1E9EC"/>
      </left>
      <right/>
      <top style="thin">
        <color rgb="FFE1E9EC"/>
      </top>
      <bottom style="thin">
        <color rgb="FFE1E9EC"/>
      </bottom>
      <diagonal/>
    </border>
    <border>
      <left/>
      <right/>
      <top/>
      <bottom style="thin">
        <color rgb="FFE1E9EC"/>
      </bottom>
      <diagonal/>
    </border>
    <border>
      <left style="thin">
        <color rgb="FFE1E9EC"/>
      </left>
      <right/>
      <top/>
      <bottom style="thin">
        <color rgb="FFE1E9EC"/>
      </bottom>
      <diagonal/>
    </border>
    <border>
      <left/>
      <right/>
      <top style="thin">
        <color rgb="FFE1E9EC"/>
      </top>
      <bottom style="thin">
        <color rgb="FFE1E9EC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0" fillId="0" borderId="0" xfId="0" applyNumberForma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3" borderId="0" xfId="0" applyFont="1" applyFill="1"/>
    <xf numFmtId="44" fontId="0" fillId="0" borderId="0" xfId="1" applyFont="1"/>
    <xf numFmtId="164" fontId="0" fillId="0" borderId="0" xfId="0" applyNumberFormat="1"/>
    <xf numFmtId="0" fontId="3" fillId="0" borderId="0" xfId="0" applyFont="1"/>
    <xf numFmtId="44" fontId="0" fillId="0" borderId="0" xfId="0" applyNumberFormat="1" applyAlignment="1">
      <alignment horizontal="left"/>
    </xf>
    <xf numFmtId="44" fontId="2" fillId="0" borderId="0" xfId="1" applyFont="1"/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164" fontId="0" fillId="2" borderId="0" xfId="1" applyNumberFormat="1" applyFont="1" applyFill="1" applyAlignment="1">
      <alignment horizontal="left"/>
    </xf>
    <xf numFmtId="9" fontId="0" fillId="2" borderId="0" xfId="0" applyNumberFormat="1" applyFill="1" applyAlignment="1">
      <alignment horizontal="left"/>
    </xf>
    <xf numFmtId="164" fontId="0" fillId="0" borderId="0" xfId="1" applyNumberFormat="1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3" fillId="0" borderId="1" xfId="0" applyFont="1" applyBorder="1"/>
    <xf numFmtId="44" fontId="0" fillId="0" borderId="2" xfId="1" applyFont="1" applyBorder="1"/>
    <xf numFmtId="0" fontId="2" fillId="0" borderId="3" xfId="0" applyFont="1" applyBorder="1"/>
    <xf numFmtId="44" fontId="2" fillId="0" borderId="4" xfId="1" applyFont="1" applyBorder="1"/>
    <xf numFmtId="0" fontId="0" fillId="0" borderId="3" xfId="0" applyBorder="1"/>
    <xf numFmtId="44" fontId="0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44" fontId="0" fillId="0" borderId="3" xfId="1" applyFont="1" applyBorder="1"/>
    <xf numFmtId="0" fontId="0" fillId="0" borderId="4" xfId="0" applyBorder="1"/>
    <xf numFmtId="0" fontId="5" fillId="0" borderId="0" xfId="0" applyFont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4" fontId="6" fillId="0" borderId="0" xfId="1" applyFont="1" applyAlignment="1">
      <alignment horizontal="left" vertical="center"/>
    </xf>
    <xf numFmtId="9" fontId="6" fillId="0" borderId="0" xfId="2" applyFont="1" applyAlignment="1">
      <alignment horizontal="left" vertical="center"/>
    </xf>
    <xf numFmtId="44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44" fontId="13" fillId="7" borderId="21" xfId="1" applyFont="1" applyFill="1" applyBorder="1" applyAlignment="1">
      <alignment horizontal="left" vertical="center"/>
    </xf>
    <xf numFmtId="44" fontId="13" fillId="7" borderId="0" xfId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9" fontId="13" fillId="7" borderId="0" xfId="2" applyFont="1" applyFill="1" applyBorder="1" applyAlignment="1">
      <alignment horizontal="left" vertical="center"/>
    </xf>
    <xf numFmtId="44" fontId="13" fillId="0" borderId="0" xfId="1" applyFont="1" applyFill="1" applyBorder="1" applyAlignment="1">
      <alignment horizontal="left" vertical="center"/>
    </xf>
    <xf numFmtId="0" fontId="6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17" fillId="5" borderId="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7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0" fillId="5" borderId="7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5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21" fillId="7" borderId="0" xfId="3" applyFont="1" applyFill="1" applyAlignment="1">
      <alignment vertical="center"/>
    </xf>
    <xf numFmtId="0" fontId="6" fillId="0" borderId="26" xfId="0" applyFont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16" fillId="0" borderId="27" xfId="0" applyFont="1" applyBorder="1" applyAlignment="1">
      <alignment vertical="center" wrapText="1"/>
    </xf>
    <xf numFmtId="0" fontId="19" fillId="8" borderId="11" xfId="0" applyFont="1" applyFill="1" applyBorder="1" applyAlignment="1">
      <alignment vertical="center"/>
    </xf>
    <xf numFmtId="0" fontId="18" fillId="8" borderId="11" xfId="0" applyFont="1" applyFill="1" applyBorder="1" applyAlignment="1">
      <alignment vertical="center"/>
    </xf>
    <xf numFmtId="44" fontId="13" fillId="7" borderId="21" xfId="1" applyFont="1" applyFill="1" applyBorder="1" applyAlignment="1" applyProtection="1">
      <alignment horizontal="left" vertical="center"/>
      <protection locked="0"/>
    </xf>
    <xf numFmtId="44" fontId="13" fillId="7" borderId="20" xfId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4" fontId="13" fillId="0" borderId="0" xfId="1" applyFont="1" applyBorder="1" applyAlignment="1" applyProtection="1">
      <alignment horizontal="left" vertical="center"/>
      <protection locked="0"/>
    </xf>
    <xf numFmtId="0" fontId="13" fillId="7" borderId="21" xfId="0" applyFont="1" applyFill="1" applyBorder="1" applyAlignment="1" applyProtection="1">
      <alignment horizontal="left" vertical="center"/>
      <protection locked="0"/>
    </xf>
    <xf numFmtId="9" fontId="13" fillId="7" borderId="20" xfId="2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44" fontId="27" fillId="8" borderId="11" xfId="0" applyNumberFormat="1" applyFont="1" applyFill="1" applyBorder="1" applyAlignment="1">
      <alignment vertical="center"/>
    </xf>
    <xf numFmtId="44" fontId="27" fillId="8" borderId="0" xfId="0" applyNumberFormat="1" applyFont="1" applyFill="1" applyAlignment="1">
      <alignment vertical="center"/>
    </xf>
    <xf numFmtId="44" fontId="16" fillId="0" borderId="25" xfId="0" applyNumberFormat="1" applyFont="1" applyBorder="1" applyAlignment="1">
      <alignment vertical="center"/>
    </xf>
    <xf numFmtId="44" fontId="16" fillId="0" borderId="23" xfId="0" applyNumberFormat="1" applyFont="1" applyBorder="1" applyAlignment="1">
      <alignment vertical="center"/>
    </xf>
    <xf numFmtId="0" fontId="6" fillId="6" borderId="7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13" fillId="7" borderId="0" xfId="0" applyFont="1" applyFill="1" applyAlignment="1" applyProtection="1">
      <alignment horizontal="left" vertical="center"/>
      <protection locked="0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1826"/>
      <color rgb="FF002740"/>
      <color rgb="FFE1E9EC"/>
      <color rgb="FF336B8C"/>
      <color rgb="FF67D2DF"/>
      <color rgb="FFE6F9FF"/>
      <color rgb="FF546C7E"/>
      <color rgb="FFFBFBFB"/>
      <color rgb="FF71FFFF"/>
      <color rgb="FFA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2. Calculadora de Turnover'!D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onzeofficial/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linkedin.com/company/onze-oficia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1003300</xdr:rowOff>
    </xdr:from>
    <xdr:to>
      <xdr:col>15</xdr:col>
      <xdr:colOff>0</xdr:colOff>
      <xdr:row>4</xdr:row>
      <xdr:rowOff>12700</xdr:rowOff>
    </xdr:to>
    <xdr:sp macro="" textlink="">
      <xdr:nvSpPr>
        <xdr:cNvPr id="5" name="Retângulo Arredond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6D358-A13A-E0AA-BB13-BA43ECD1DE85}"/>
            </a:ext>
          </a:extLst>
        </xdr:cNvPr>
        <xdr:cNvSpPr/>
      </xdr:nvSpPr>
      <xdr:spPr>
        <a:xfrm>
          <a:off x="11099800" y="1409700"/>
          <a:ext cx="4724400" cy="1041400"/>
        </a:xfrm>
        <a:prstGeom prst="roundRect">
          <a:avLst/>
        </a:prstGeom>
        <a:solidFill>
          <a:srgbClr val="67D2D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002740"/>
              </a:solidFill>
              <a:latin typeface="Arial" panose="020B0604020202020204" pitchFamily="34" charset="0"/>
              <a:cs typeface="Arial" panose="020B0604020202020204" pitchFamily="34" charset="0"/>
            </a:rPr>
            <a:t>&gt;&gt; CALCULAR &gt;&gt;</a:t>
          </a:r>
        </a:p>
      </xdr:txBody>
    </xdr:sp>
    <xdr:clientData/>
  </xdr:twoCellAnchor>
  <xdr:twoCellAnchor editAs="oneCell">
    <xdr:from>
      <xdr:col>1</xdr:col>
      <xdr:colOff>215900</xdr:colOff>
      <xdr:row>1</xdr:row>
      <xdr:rowOff>228600</xdr:rowOff>
    </xdr:from>
    <xdr:to>
      <xdr:col>3</xdr:col>
      <xdr:colOff>223887</xdr:colOff>
      <xdr:row>1</xdr:row>
      <xdr:rowOff>596900</xdr:rowOff>
    </xdr:to>
    <xdr:pic>
      <xdr:nvPicPr>
        <xdr:cNvPr id="8" name="Imagem 7" descr="Onze. Previdência Reinventada.">
          <a:extLst>
            <a:ext uri="{FF2B5EF4-FFF2-40B4-BE49-F238E27FC236}">
              <a16:creationId xmlns:a16="http://schemas.microsoft.com/office/drawing/2014/main" id="{E273C59B-4C56-0CD7-D01D-8AA6A3A8F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200" y="635000"/>
          <a:ext cx="1366887" cy="368300"/>
        </a:xfrm>
        <a:prstGeom prst="rect">
          <a:avLst/>
        </a:prstGeom>
      </xdr:spPr>
    </xdr:pic>
    <xdr:clientData/>
  </xdr:twoCellAnchor>
  <xdr:oneCellAnchor>
    <xdr:from>
      <xdr:col>1</xdr:col>
      <xdr:colOff>349315</xdr:colOff>
      <xdr:row>4</xdr:row>
      <xdr:rowOff>191585</xdr:rowOff>
    </xdr:from>
    <xdr:ext cx="584071" cy="91807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18D397A7-2391-8AC3-8CB5-8C06328AFAA4}"/>
            </a:ext>
          </a:extLst>
        </xdr:cNvPr>
        <xdr:cNvSpPr/>
      </xdr:nvSpPr>
      <xdr:spPr>
        <a:xfrm>
          <a:off x="717615" y="2731585"/>
          <a:ext cx="584071" cy="9180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600" b="1" cap="none" spc="0">
              <a:ln w="12700">
                <a:solidFill>
                  <a:srgbClr val="002740"/>
                </a:solidFill>
              </a:ln>
              <a:noFill/>
              <a:effectLst/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1</xdr:col>
      <xdr:colOff>349315</xdr:colOff>
      <xdr:row>5</xdr:row>
      <xdr:rowOff>177299</xdr:rowOff>
    </xdr:from>
    <xdr:ext cx="584071" cy="91807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DCA77DF8-6278-3601-BC5A-FC8793EE944A}"/>
            </a:ext>
          </a:extLst>
        </xdr:cNvPr>
        <xdr:cNvSpPr/>
      </xdr:nvSpPr>
      <xdr:spPr>
        <a:xfrm>
          <a:off x="717615" y="3936499"/>
          <a:ext cx="584071" cy="9180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600" b="1" cap="none" spc="0">
              <a:ln w="12700">
                <a:solidFill>
                  <a:srgbClr val="002740"/>
                </a:solidFill>
              </a:ln>
              <a:noFill/>
              <a:effectLst/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  <xdr:oneCellAnchor>
    <xdr:from>
      <xdr:col>1</xdr:col>
      <xdr:colOff>349316</xdr:colOff>
      <xdr:row>6</xdr:row>
      <xdr:rowOff>163013</xdr:rowOff>
    </xdr:from>
    <xdr:ext cx="584071" cy="918072"/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C183E75C-AC59-307C-D8B6-AC781D9D28C9}"/>
            </a:ext>
          </a:extLst>
        </xdr:cNvPr>
        <xdr:cNvSpPr/>
      </xdr:nvSpPr>
      <xdr:spPr>
        <a:xfrm>
          <a:off x="717616" y="5141413"/>
          <a:ext cx="584071" cy="9180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600" b="1" cap="none" spc="0">
              <a:ln w="12700">
                <a:solidFill>
                  <a:srgbClr val="002740"/>
                </a:solidFill>
              </a:ln>
              <a:noFill/>
              <a:effectLst/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1</xdr:col>
      <xdr:colOff>349316</xdr:colOff>
      <xdr:row>7</xdr:row>
      <xdr:rowOff>148728</xdr:rowOff>
    </xdr:from>
    <xdr:ext cx="584070" cy="918072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BA74E2F-6E58-6C28-685D-93B031172A0B}"/>
            </a:ext>
          </a:extLst>
        </xdr:cNvPr>
        <xdr:cNvSpPr/>
      </xdr:nvSpPr>
      <xdr:spPr>
        <a:xfrm>
          <a:off x="717616" y="6346328"/>
          <a:ext cx="584070" cy="9180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600" b="1" cap="none" spc="0">
              <a:ln w="12700">
                <a:solidFill>
                  <a:srgbClr val="002740"/>
                </a:solidFill>
              </a:ln>
              <a:noFill/>
              <a:effectLst/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1</xdr:row>
      <xdr:rowOff>228600</xdr:rowOff>
    </xdr:from>
    <xdr:to>
      <xdr:col>2</xdr:col>
      <xdr:colOff>1511667</xdr:colOff>
      <xdr:row>1</xdr:row>
      <xdr:rowOff>595630</xdr:rowOff>
    </xdr:to>
    <xdr:pic>
      <xdr:nvPicPr>
        <xdr:cNvPr id="7" name="Imagem 6" descr="Onze. Previdência Reinventada.">
          <a:extLst>
            <a:ext uri="{FF2B5EF4-FFF2-40B4-BE49-F238E27FC236}">
              <a16:creationId xmlns:a16="http://schemas.microsoft.com/office/drawing/2014/main" id="{D6AFDE4C-E4A1-AE49-8A24-2E5DD8F08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635000"/>
          <a:ext cx="1366887" cy="368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1</xdr:row>
      <xdr:rowOff>228600</xdr:rowOff>
    </xdr:from>
    <xdr:to>
      <xdr:col>2</xdr:col>
      <xdr:colOff>1506587</xdr:colOff>
      <xdr:row>1</xdr:row>
      <xdr:rowOff>596900</xdr:rowOff>
    </xdr:to>
    <xdr:pic>
      <xdr:nvPicPr>
        <xdr:cNvPr id="4" name="Imagem 3" descr="Onze. Previdência Reinventada.">
          <a:extLst>
            <a:ext uri="{FF2B5EF4-FFF2-40B4-BE49-F238E27FC236}">
              <a16:creationId xmlns:a16="http://schemas.microsoft.com/office/drawing/2014/main" id="{5E33492B-4BA6-5446-B876-F506DFA11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635000"/>
          <a:ext cx="1366887" cy="368300"/>
        </a:xfrm>
        <a:prstGeom prst="rect">
          <a:avLst/>
        </a:prstGeom>
      </xdr:spPr>
    </xdr:pic>
    <xdr:clientData/>
  </xdr:twoCellAnchor>
  <xdr:twoCellAnchor editAs="oneCell">
    <xdr:from>
      <xdr:col>3</xdr:col>
      <xdr:colOff>977900</xdr:colOff>
      <xdr:row>3</xdr:row>
      <xdr:rowOff>208819</xdr:rowOff>
    </xdr:from>
    <xdr:to>
      <xdr:col>3</xdr:col>
      <xdr:colOff>4110028</xdr:colOff>
      <xdr:row>11</xdr:row>
      <xdr:rowOff>177801</xdr:rowOff>
    </xdr:to>
    <xdr:pic>
      <xdr:nvPicPr>
        <xdr:cNvPr id="5" name="Imagem 4" descr="Imagem do aplicativo da Onze para o colaborador">
          <a:extLst>
            <a:ext uri="{FF2B5EF4-FFF2-40B4-BE49-F238E27FC236}">
              <a16:creationId xmlns:a16="http://schemas.microsoft.com/office/drawing/2014/main" id="{A66AAA66-307C-FAD5-88B8-6304364A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1529619"/>
          <a:ext cx="3132128" cy="6369782"/>
        </a:xfrm>
        <a:prstGeom prst="rect">
          <a:avLst/>
        </a:prstGeom>
      </xdr:spPr>
    </xdr:pic>
    <xdr:clientData/>
  </xdr:twoCellAnchor>
  <xdr:twoCellAnchor editAs="oneCell">
    <xdr:from>
      <xdr:col>26</xdr:col>
      <xdr:colOff>647700</xdr:colOff>
      <xdr:row>52</xdr:row>
      <xdr:rowOff>127000</xdr:rowOff>
    </xdr:from>
    <xdr:to>
      <xdr:col>27</xdr:col>
      <xdr:colOff>431800</xdr:colOff>
      <xdr:row>56</xdr:row>
      <xdr:rowOff>25400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32A0649-D43F-38D7-05ED-DCF7BDEE3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14600" y="180086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1498600</xdr:colOff>
      <xdr:row>11</xdr:row>
      <xdr:rowOff>107950</xdr:rowOff>
    </xdr:from>
    <xdr:to>
      <xdr:col>2</xdr:col>
      <xdr:colOff>2108200</xdr:colOff>
      <xdr:row>11</xdr:row>
      <xdr:rowOff>717550</xdr:rowOff>
    </xdr:to>
    <xdr:pic>
      <xdr:nvPicPr>
        <xdr:cNvPr id="7" name="Imagem 6" descr="LinkedI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0509BA-B48B-2977-5F03-C7DE6023E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43100" y="82359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2209800</xdr:colOff>
      <xdr:row>11</xdr:row>
      <xdr:rowOff>107950</xdr:rowOff>
    </xdr:from>
    <xdr:to>
      <xdr:col>2</xdr:col>
      <xdr:colOff>2819400</xdr:colOff>
      <xdr:row>11</xdr:row>
      <xdr:rowOff>717550</xdr:rowOff>
    </xdr:to>
    <xdr:pic>
      <xdr:nvPicPr>
        <xdr:cNvPr id="8" name="Imagem 7" descr="Instagram (@onzeofficial)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B0A343-B284-6451-26AF-15103578C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4300" y="8235950"/>
          <a:ext cx="609600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Cordoni" id="{89E05F6C-092C-482F-BDB7-7D0FBEAFDB3A}" userId="S::lcordoni@redventures.com::93ddbcc3-3a87-435a-bd0e-a929edcac076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1" dT="2020-07-20T16:59:58.35" personId="{89E05F6C-092C-482F-BDB7-7D0FBEAFDB3A}" id="{0479192C-DAEE-4898-93E3-1F1460101326}">
    <text>% de atividades em um mês de trabalho</text>
  </threadedComment>
  <threadedComment ref="B33" dT="2020-07-17T19:36:14.22" personId="{89E05F6C-092C-482F-BDB7-7D0FBEAFDB3A}" id="{57969900-368F-445C-B1C1-E771B3A1BCC5}">
    <text>Custo hora extra: 1,5</text>
  </threadedComment>
  <threadedComment ref="B61" dT="2020-07-21T17:22:35.79" personId="{89E05F6C-092C-482F-BDB7-7D0FBEAFDB3A}" id="{45F78446-5662-4A26-AE89-AD31CA6C6E82}">
    <text>10 colaboradores no mesmo treinamento</text>
  </threadedComment>
  <threadedComment ref="B66" dT="2022-09-27T15:23:45.08" personId="{89E05F6C-092C-482F-BDB7-7D0FBEAFDB3A}" id="{E6B75D84-A2E0-4A22-811B-46DA0CD55BB7}">
    <text>Calculado de acordo com sequência:
No primeiro mês tem produtividade zero, no segundo mês produtividade 1,1 e no terceiro mês 1,2. Ao final do terceiro mês chega em 1,2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ze.com.b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06FA-96C8-4577-8E6F-F379B0B44130}">
  <dimension ref="A1:O12"/>
  <sheetViews>
    <sheetView showGridLines="0" showRowColHeaders="0" tabSelected="1" zoomScale="60" zoomScaleNormal="60" workbookViewId="0">
      <selection activeCell="D6" sqref="D6"/>
    </sheetView>
  </sheetViews>
  <sheetFormatPr defaultColWidth="8.81640625" defaultRowHeight="14" x14ac:dyDescent="0.35"/>
  <cols>
    <col min="1" max="1" width="4.81640625" style="35" customWidth="1"/>
    <col min="2" max="2" width="16.81640625" style="35" customWidth="1"/>
    <col min="3" max="3" width="1" style="35" customWidth="1"/>
    <col min="4" max="4" width="56.81640625" style="35" customWidth="1"/>
    <col min="5" max="5" width="1" style="35" customWidth="1"/>
    <col min="6" max="6" width="56.81640625" style="35" customWidth="1"/>
    <col min="7" max="7" width="1" style="35" customWidth="1"/>
    <col min="8" max="8" width="4.81640625" style="35" customWidth="1"/>
    <col min="9" max="16384" width="8.81640625" style="35"/>
  </cols>
  <sheetData>
    <row r="1" spans="1:15" ht="32" customHeight="1" x14ac:dyDescent="0.35"/>
    <row r="2" spans="1:15" ht="64" customHeight="1" x14ac:dyDescent="0.3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8" customHeight="1" thickBot="1" x14ac:dyDescent="0.4"/>
    <row r="4" spans="1:15" ht="96" customHeight="1" thickTop="1" thickBot="1" x14ac:dyDescent="0.4">
      <c r="B4" s="92" t="s">
        <v>103</v>
      </c>
      <c r="C4" s="36"/>
      <c r="D4" s="115" t="s">
        <v>99</v>
      </c>
      <c r="E4" s="115"/>
      <c r="F4" s="115"/>
      <c r="G4" s="37"/>
    </row>
    <row r="5" spans="1:15" ht="96" customHeight="1" thickTop="1" x14ac:dyDescent="0.35">
      <c r="B5" s="55"/>
      <c r="C5" s="56"/>
      <c r="D5" s="40" t="s">
        <v>93</v>
      </c>
      <c r="E5" s="59"/>
      <c r="F5" s="42" t="s">
        <v>95</v>
      </c>
      <c r="G5" s="49"/>
    </row>
    <row r="6" spans="1:15" ht="96" customHeight="1" x14ac:dyDescent="0.35">
      <c r="A6" s="54"/>
      <c r="B6" s="53"/>
      <c r="C6" s="51"/>
      <c r="D6" s="45" t="s">
        <v>94</v>
      </c>
      <c r="E6" s="38"/>
      <c r="F6" s="47" t="s">
        <v>96</v>
      </c>
      <c r="G6" s="48"/>
    </row>
    <row r="7" spans="1:15" ht="96" customHeight="1" x14ac:dyDescent="0.35">
      <c r="B7" s="55"/>
      <c r="C7" s="39"/>
      <c r="D7" s="45" t="s">
        <v>54</v>
      </c>
      <c r="E7" s="44"/>
      <c r="F7" s="46" t="s">
        <v>97</v>
      </c>
      <c r="G7" s="48"/>
    </row>
    <row r="8" spans="1:15" ht="96" customHeight="1" x14ac:dyDescent="0.35">
      <c r="B8" s="52"/>
      <c r="C8" s="43"/>
      <c r="D8" s="57" t="s">
        <v>55</v>
      </c>
      <c r="E8" s="44"/>
      <c r="F8" s="47" t="s">
        <v>98</v>
      </c>
      <c r="G8" s="48"/>
      <c r="H8" s="50"/>
    </row>
    <row r="9" spans="1:15" ht="14" customHeight="1" x14ac:dyDescent="0.35">
      <c r="D9" s="58"/>
      <c r="E9" s="41"/>
    </row>
    <row r="10" spans="1:15" ht="14" customHeight="1" x14ac:dyDescent="0.35"/>
    <row r="11" spans="1:15" ht="14" customHeight="1" x14ac:dyDescent="0.35"/>
    <row r="12" spans="1:15" ht="14" customHeight="1" x14ac:dyDescent="0.35"/>
  </sheetData>
  <sheetProtection algorithmName="SHA-512" hashValue="7uFc8bWEYakis4JBS+NkQDDn7+EFREKYXq0WkGJgmFjtZCYSSwWTZrbUO0T+xtIDYOXw2GvWiL3HDSslaX5bXw==" saltValue="6IzUpgMTKHLvSXuo1feoPw==" spinCount="100000" sheet="1" objects="1" scenarios="1"/>
  <mergeCells count="1">
    <mergeCell ref="D4:F4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B8C9-AB02-4445-BC2E-D6AF839DB277}">
  <dimension ref="B1:J18"/>
  <sheetViews>
    <sheetView showGridLines="0" topLeftCell="A2" zoomScale="70" zoomScaleNormal="70" workbookViewId="0">
      <selection activeCell="H15" sqref="H15"/>
    </sheetView>
  </sheetViews>
  <sheetFormatPr defaultColWidth="8.81640625" defaultRowHeight="15.5" x14ac:dyDescent="0.35"/>
  <cols>
    <col min="1" max="1" width="4.81640625" style="60" customWidth="1"/>
    <col min="2" max="2" width="1" style="60" customWidth="1"/>
    <col min="3" max="3" width="80.81640625" style="60" customWidth="1"/>
    <col min="4" max="4" width="22.54296875" style="61" customWidth="1"/>
    <col min="5" max="5" width="1" style="61" customWidth="1"/>
    <col min="6" max="6" width="2.90625" style="61" customWidth="1"/>
    <col min="7" max="7" width="1" style="60" customWidth="1"/>
    <col min="8" max="8" width="52" style="60" customWidth="1"/>
    <col min="9" max="9" width="27.08984375" style="60" customWidth="1"/>
    <col min="10" max="16384" width="8.81640625" style="60"/>
  </cols>
  <sheetData>
    <row r="1" spans="2:10" ht="32" customHeight="1" x14ac:dyDescent="0.35"/>
    <row r="2" spans="2:10" s="35" customFormat="1" ht="64" customHeight="1" x14ac:dyDescent="0.35">
      <c r="B2" s="89"/>
      <c r="C2" s="89"/>
      <c r="D2" s="89"/>
      <c r="E2" s="89"/>
      <c r="F2" s="89"/>
      <c r="G2" s="89"/>
      <c r="H2" s="89"/>
      <c r="I2" s="89"/>
    </row>
    <row r="3" spans="2:10" ht="8" customHeight="1" thickBot="1" x14ac:dyDescent="0.4">
      <c r="H3" s="62"/>
    </row>
    <row r="4" spans="2:10" ht="80" customHeight="1" thickTop="1" thickBot="1" x14ac:dyDescent="0.4">
      <c r="B4" s="84"/>
      <c r="C4" s="85" t="s">
        <v>118</v>
      </c>
      <c r="D4" s="91" t="s">
        <v>102</v>
      </c>
      <c r="E4" s="86"/>
      <c r="G4" s="116" t="s">
        <v>100</v>
      </c>
      <c r="H4" s="116"/>
      <c r="I4" s="116"/>
    </row>
    <row r="5" spans="2:10" ht="8" customHeight="1" thickTop="1" x14ac:dyDescent="0.35">
      <c r="C5" s="71"/>
      <c r="D5" s="72"/>
      <c r="E5" s="72"/>
      <c r="G5" s="73"/>
      <c r="H5" s="73"/>
      <c r="I5" s="110"/>
    </row>
    <row r="6" spans="2:10" ht="32" customHeight="1" x14ac:dyDescent="0.35">
      <c r="B6" s="69"/>
      <c r="C6" s="77" t="s">
        <v>114</v>
      </c>
      <c r="D6" s="104">
        <v>0</v>
      </c>
      <c r="E6" s="79"/>
      <c r="F6" s="63"/>
      <c r="G6" s="103"/>
      <c r="H6" s="102" t="s">
        <v>112</v>
      </c>
      <c r="I6" s="111">
        <f>SUM(I8:I11)*D13*D14</f>
        <v>0</v>
      </c>
    </row>
    <row r="7" spans="2:10" ht="32" customHeight="1" x14ac:dyDescent="0.35">
      <c r="C7" s="76" t="s">
        <v>115</v>
      </c>
      <c r="D7" s="105">
        <v>0</v>
      </c>
      <c r="E7" s="79"/>
      <c r="G7" s="74"/>
      <c r="H7" s="75" t="s">
        <v>113</v>
      </c>
      <c r="I7" s="112">
        <f>SUM(I8:I11)</f>
        <v>0</v>
      </c>
    </row>
    <row r="8" spans="2:10" ht="32" customHeight="1" x14ac:dyDescent="0.35">
      <c r="C8" s="77" t="s">
        <v>116</v>
      </c>
      <c r="D8" s="104">
        <v>0</v>
      </c>
      <c r="E8" s="78"/>
      <c r="F8" s="64"/>
      <c r="G8" s="99"/>
      <c r="H8" s="67" t="s">
        <v>93</v>
      </c>
      <c r="I8" s="113">
        <f>'Custo Turn-over'!C27</f>
        <v>0</v>
      </c>
      <c r="J8" s="87"/>
    </row>
    <row r="9" spans="2:10" ht="32" customHeight="1" x14ac:dyDescent="0.35">
      <c r="C9" s="77" t="s">
        <v>117</v>
      </c>
      <c r="D9" s="104">
        <v>0</v>
      </c>
      <c r="E9" s="79"/>
      <c r="G9" s="88"/>
      <c r="H9" s="100" t="s">
        <v>52</v>
      </c>
      <c r="I9" s="114">
        <f>'Custo Turn-over'!C35</f>
        <v>0</v>
      </c>
      <c r="J9" s="87"/>
    </row>
    <row r="10" spans="2:10" ht="32" customHeight="1" x14ac:dyDescent="0.35">
      <c r="C10" s="66"/>
      <c r="D10" s="106"/>
      <c r="E10" s="80"/>
      <c r="G10" s="87"/>
      <c r="H10" s="67" t="s">
        <v>54</v>
      </c>
      <c r="I10" s="114">
        <f>'Custo Turn-over'!C49</f>
        <v>0</v>
      </c>
      <c r="J10" s="87"/>
    </row>
    <row r="11" spans="2:10" ht="32" customHeight="1" x14ac:dyDescent="0.35">
      <c r="C11" s="66" t="s">
        <v>101</v>
      </c>
      <c r="D11" s="107"/>
      <c r="E11" s="83"/>
      <c r="G11" s="88"/>
      <c r="H11" s="101" t="s">
        <v>55</v>
      </c>
      <c r="I11" s="114">
        <f>'Custo Turn-over'!C68</f>
        <v>0</v>
      </c>
    </row>
    <row r="12" spans="2:10" ht="32" customHeight="1" x14ac:dyDescent="0.35">
      <c r="C12" s="66"/>
      <c r="D12" s="106"/>
      <c r="E12" s="80"/>
    </row>
    <row r="13" spans="2:10" ht="32" customHeight="1" x14ac:dyDescent="0.35">
      <c r="C13" s="77" t="s">
        <v>50</v>
      </c>
      <c r="D13" s="108">
        <v>0</v>
      </c>
      <c r="E13" s="81"/>
      <c r="H13" s="65"/>
    </row>
    <row r="14" spans="2:10" ht="32" customHeight="1" x14ac:dyDescent="0.35">
      <c r="C14" s="76" t="s">
        <v>51</v>
      </c>
      <c r="D14" s="109">
        <v>0</v>
      </c>
      <c r="E14" s="82"/>
      <c r="H14" s="65"/>
    </row>
    <row r="15" spans="2:10" ht="32" customHeight="1" x14ac:dyDescent="0.35">
      <c r="C15" s="66"/>
      <c r="D15" s="80"/>
      <c r="E15" s="80"/>
    </row>
    <row r="16" spans="2:10" ht="32" customHeight="1" x14ac:dyDescent="0.35">
      <c r="C16" s="66" t="s">
        <v>92</v>
      </c>
      <c r="D16" s="122" t="s">
        <v>58</v>
      </c>
      <c r="E16" s="81"/>
    </row>
    <row r="17" spans="2:9" ht="8" customHeight="1" thickBot="1" x14ac:dyDescent="0.4">
      <c r="B17" s="68"/>
      <c r="C17" s="68"/>
      <c r="D17" s="70"/>
      <c r="E17" s="70"/>
      <c r="H17" s="65"/>
      <c r="I17" s="65"/>
    </row>
    <row r="18" spans="2:9" ht="16" thickTop="1" x14ac:dyDescent="0.35">
      <c r="H18" s="65"/>
    </row>
  </sheetData>
  <sheetProtection algorithmName="SHA-512" hashValue="qbAU2LmQuyoL1HhnrKyRdFXQ9FkocVn7pEMbPQlRYgVNmJcE23O3iEPe9WHokaVoO6wvrSQj9dpXTg8nqJQ9kQ==" saltValue="SYaP/nSrVek8PA6VEHmd7A==" spinCount="100000" sheet="1" objects="1" scenarios="1"/>
  <mergeCells count="1">
    <mergeCell ref="G4:I4"/>
  </mergeCells>
  <pageMargins left="0.511811024" right="0.511811024" top="0.78740157499999996" bottom="0.78740157499999996" header="0.31496062000000002" footer="0.31496062000000002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6B1398-A3CC-40D3-B750-1AF52C5B7EDA}">
          <x14:formula1>
            <xm:f>Indíces!$A$1:$A$2</xm:f>
          </x14:formula1>
          <xm:sqref>D16:E16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590D-0626-C741-8E50-6B99886F2E65}">
  <dimension ref="B1:D20"/>
  <sheetViews>
    <sheetView showGridLines="0" showRowColHeaders="0" topLeftCell="A4" workbookViewId="0">
      <selection activeCell="C6" sqref="C6"/>
    </sheetView>
  </sheetViews>
  <sheetFormatPr defaultColWidth="10.81640625" defaultRowHeight="14" x14ac:dyDescent="0.35"/>
  <cols>
    <col min="1" max="1" width="4.81640625" style="90" customWidth="1"/>
    <col min="2" max="2" width="1" style="90" customWidth="1"/>
    <col min="3" max="4" width="56.81640625" style="90" customWidth="1"/>
    <col min="5" max="16384" width="10.81640625" style="90"/>
  </cols>
  <sheetData>
    <row r="1" spans="2:4" ht="32" customHeight="1" x14ac:dyDescent="0.35"/>
    <row r="2" spans="2:4" s="35" customFormat="1" ht="64" customHeight="1" x14ac:dyDescent="0.35">
      <c r="B2" s="89"/>
      <c r="C2" s="89"/>
      <c r="D2" s="89"/>
    </row>
    <row r="3" spans="2:4" s="35" customFormat="1" ht="8" customHeight="1" thickBot="1" x14ac:dyDescent="0.4"/>
    <row r="4" spans="2:4" ht="160" customHeight="1" thickTop="1" thickBot="1" x14ac:dyDescent="0.4">
      <c r="B4" s="95"/>
      <c r="C4" s="96" t="s">
        <v>109</v>
      </c>
      <c r="D4" s="95"/>
    </row>
    <row r="5" spans="2:4" ht="120" customHeight="1" thickTop="1" x14ac:dyDescent="0.35">
      <c r="C5" s="94" t="s">
        <v>104</v>
      </c>
    </row>
    <row r="6" spans="2:4" ht="64" customHeight="1" x14ac:dyDescent="0.35">
      <c r="C6" s="93" t="s">
        <v>110</v>
      </c>
    </row>
    <row r="7" spans="2:4" ht="32" customHeight="1" x14ac:dyDescent="0.35">
      <c r="C7" s="60" t="s">
        <v>108</v>
      </c>
    </row>
    <row r="8" spans="2:4" ht="32" customHeight="1" x14ac:dyDescent="0.35">
      <c r="C8" s="60" t="s">
        <v>105</v>
      </c>
    </row>
    <row r="9" spans="2:4" ht="32" customHeight="1" x14ac:dyDescent="0.35">
      <c r="C9" s="93" t="s">
        <v>107</v>
      </c>
    </row>
    <row r="10" spans="2:4" ht="32" customHeight="1" x14ac:dyDescent="0.35">
      <c r="C10" s="60" t="s">
        <v>106</v>
      </c>
    </row>
    <row r="11" spans="2:4" ht="32" customHeight="1" x14ac:dyDescent="0.35"/>
    <row r="12" spans="2:4" ht="64" customHeight="1" x14ac:dyDescent="0.35">
      <c r="B12" s="97"/>
      <c r="C12" s="98" t="s">
        <v>111</v>
      </c>
      <c r="D12" s="97"/>
    </row>
    <row r="13" spans="2:4" ht="32" customHeight="1" x14ac:dyDescent="0.35"/>
    <row r="14" spans="2:4" ht="32" customHeight="1" x14ac:dyDescent="0.35"/>
    <row r="15" spans="2:4" ht="32" customHeight="1" x14ac:dyDescent="0.35"/>
    <row r="16" spans="2:4" ht="32" customHeight="1" x14ac:dyDescent="0.35"/>
    <row r="17" ht="32" customHeight="1" x14ac:dyDescent="0.35"/>
    <row r="18" ht="32" customHeight="1" x14ac:dyDescent="0.35"/>
    <row r="19" ht="32" customHeight="1" x14ac:dyDescent="0.35"/>
    <row r="20" ht="32" customHeight="1" x14ac:dyDescent="0.35"/>
  </sheetData>
  <sheetProtection algorithmName="SHA-512" hashValue="knJfak7fcXj1JAlM5oiMbD+O3hXE47tvj7HzkwTzu+kDnUOHRF3+8GBSk6Ng2AgnKnHPzpKBByNclHRp5cExZQ==" saltValue="xLtRj/1UAHswMIvzTw4VwA==" spinCount="100000" sheet="1" objects="1" scenarios="1"/>
  <hyperlinks>
    <hyperlink ref="C12" r:id="rId1" xr:uid="{06E6A053-1842-9341-8E6D-3F517FF5535D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12C5-308D-4870-8CEB-CDAAACACBC61}">
  <dimension ref="A2:E41"/>
  <sheetViews>
    <sheetView workbookViewId="0">
      <selection activeCell="C8" sqref="C8"/>
    </sheetView>
  </sheetViews>
  <sheetFormatPr defaultColWidth="8.81640625" defaultRowHeight="14.5" x14ac:dyDescent="0.35"/>
  <cols>
    <col min="1" max="1" width="33.453125" bestFit="1" customWidth="1"/>
    <col min="2" max="2" width="30.36328125" style="14" bestFit="1" customWidth="1"/>
    <col min="4" max="4" width="32.36328125" bestFit="1" customWidth="1"/>
    <col min="5" max="5" width="11.6328125" bestFit="1" customWidth="1"/>
  </cols>
  <sheetData>
    <row r="2" spans="1:5" x14ac:dyDescent="0.35">
      <c r="A2" s="1" t="s">
        <v>20</v>
      </c>
      <c r="B2" s="18">
        <f>'2. Calculadora de Turnover'!D6</f>
        <v>0</v>
      </c>
    </row>
    <row r="3" spans="1:5" ht="15" thickBot="1" x14ac:dyDescent="0.4"/>
    <row r="4" spans="1:5" ht="15.5" x14ac:dyDescent="0.35">
      <c r="A4" s="25" t="s">
        <v>59</v>
      </c>
      <c r="B4" s="26"/>
      <c r="D4" s="25" t="s">
        <v>76</v>
      </c>
      <c r="E4" s="26"/>
    </row>
    <row r="5" spans="1:5" x14ac:dyDescent="0.35">
      <c r="A5" s="27"/>
      <c r="B5" s="28"/>
      <c r="D5" s="29"/>
      <c r="E5" s="30"/>
    </row>
    <row r="6" spans="1:5" x14ac:dyDescent="0.35">
      <c r="A6" s="29" t="s">
        <v>60</v>
      </c>
      <c r="B6" s="30">
        <f>B2/12.5</f>
        <v>0</v>
      </c>
      <c r="D6" s="33" t="s">
        <v>60</v>
      </c>
      <c r="E6" s="30">
        <f>B2/12.5</f>
        <v>0</v>
      </c>
    </row>
    <row r="7" spans="1:5" x14ac:dyDescent="0.35">
      <c r="A7" s="29" t="s">
        <v>61</v>
      </c>
      <c r="B7" s="30">
        <f>B2*0.2</f>
        <v>0</v>
      </c>
      <c r="D7" s="33" t="s">
        <v>64</v>
      </c>
      <c r="E7" s="30">
        <f>B2/12</f>
        <v>0</v>
      </c>
    </row>
    <row r="8" spans="1:5" x14ac:dyDescent="0.35">
      <c r="A8" s="29" t="s">
        <v>64</v>
      </c>
      <c r="B8" s="30">
        <f>B2/12</f>
        <v>0</v>
      </c>
      <c r="D8" s="33" t="s">
        <v>65</v>
      </c>
      <c r="E8" s="30">
        <f>B2/36</f>
        <v>0</v>
      </c>
    </row>
    <row r="9" spans="1:5" x14ac:dyDescent="0.35">
      <c r="A9" s="29" t="s">
        <v>65</v>
      </c>
      <c r="B9" s="30">
        <f>B2/36</f>
        <v>0</v>
      </c>
      <c r="D9" s="33" t="s">
        <v>66</v>
      </c>
      <c r="E9" s="30">
        <f>B2/12</f>
        <v>0</v>
      </c>
    </row>
    <row r="10" spans="1:5" x14ac:dyDescent="0.35">
      <c r="A10" s="29" t="s">
        <v>66</v>
      </c>
      <c r="B10" s="30">
        <f>B2/12</f>
        <v>0</v>
      </c>
      <c r="D10" s="33" t="s">
        <v>67</v>
      </c>
      <c r="E10" s="30">
        <f>B2/150</f>
        <v>0</v>
      </c>
    </row>
    <row r="11" spans="1:5" x14ac:dyDescent="0.35">
      <c r="A11" s="29" t="s">
        <v>67</v>
      </c>
      <c r="B11" s="30">
        <f>B2/150</f>
        <v>0</v>
      </c>
      <c r="D11" s="33" t="s">
        <v>68</v>
      </c>
      <c r="E11" s="30">
        <f>B2/454.5</f>
        <v>0</v>
      </c>
    </row>
    <row r="12" spans="1:5" x14ac:dyDescent="0.35">
      <c r="A12" s="29" t="s">
        <v>68</v>
      </c>
      <c r="B12" s="30">
        <f>B2/454.5</f>
        <v>0</v>
      </c>
      <c r="D12" s="33" t="s">
        <v>69</v>
      </c>
      <c r="E12" s="30">
        <f>B2/150</f>
        <v>0</v>
      </c>
    </row>
    <row r="13" spans="1:5" x14ac:dyDescent="0.35">
      <c r="A13" s="29" t="s">
        <v>69</v>
      </c>
      <c r="B13" s="30">
        <f>B2/150</f>
        <v>0</v>
      </c>
      <c r="D13" s="33" t="s">
        <v>70</v>
      </c>
      <c r="E13" s="30">
        <f>B2/12</f>
        <v>0</v>
      </c>
    </row>
    <row r="14" spans="1:5" x14ac:dyDescent="0.35">
      <c r="A14" s="29" t="s">
        <v>70</v>
      </c>
      <c r="B14" s="30">
        <f>B2/12</f>
        <v>0</v>
      </c>
      <c r="D14" s="33" t="s">
        <v>71</v>
      </c>
      <c r="E14" s="30">
        <f>B2/150</f>
        <v>0</v>
      </c>
    </row>
    <row r="15" spans="1:5" x14ac:dyDescent="0.35">
      <c r="A15" s="29" t="s">
        <v>71</v>
      </c>
      <c r="B15" s="30">
        <f>B2/150</f>
        <v>0</v>
      </c>
      <c r="D15" s="33" t="s">
        <v>72</v>
      </c>
      <c r="E15" s="30">
        <f>(E6+E12+E14)*40%</f>
        <v>0</v>
      </c>
    </row>
    <row r="16" spans="1:5" x14ac:dyDescent="0.35">
      <c r="A16" s="29" t="s">
        <v>72</v>
      </c>
      <c r="B16" s="30">
        <f>(B6+B13+B15)*40%</f>
        <v>0</v>
      </c>
      <c r="D16" s="29"/>
      <c r="E16" s="34"/>
    </row>
    <row r="17" spans="1:5" x14ac:dyDescent="0.35">
      <c r="A17" s="29"/>
      <c r="B17" s="30"/>
      <c r="D17" s="29"/>
      <c r="E17" s="34"/>
    </row>
    <row r="18" spans="1:5" x14ac:dyDescent="0.35">
      <c r="A18" s="27" t="s">
        <v>74</v>
      </c>
      <c r="B18" s="28">
        <f>SUM(B6:B16)+B2</f>
        <v>0</v>
      </c>
      <c r="D18" s="27" t="s">
        <v>74</v>
      </c>
      <c r="E18" s="28">
        <f>SUM(E6:E16)+B2</f>
        <v>0</v>
      </c>
    </row>
    <row r="19" spans="1:5" x14ac:dyDescent="0.35">
      <c r="A19" s="29"/>
      <c r="B19" s="30"/>
      <c r="D19" s="29"/>
      <c r="E19" s="34"/>
    </row>
    <row r="20" spans="1:5" x14ac:dyDescent="0.35">
      <c r="A20" s="29" t="s">
        <v>73</v>
      </c>
      <c r="B20" s="30">
        <f>'2. Calculadora de Turnover'!D7</f>
        <v>0</v>
      </c>
      <c r="D20" s="29" t="s">
        <v>73</v>
      </c>
      <c r="E20" s="30">
        <f>'2. Calculadora de Turnover'!D7</f>
        <v>0</v>
      </c>
    </row>
    <row r="21" spans="1:5" x14ac:dyDescent="0.35">
      <c r="A21" s="29" t="s">
        <v>62</v>
      </c>
      <c r="B21" s="30">
        <f>'2. Calculadora de Turnover'!D8</f>
        <v>0</v>
      </c>
      <c r="D21" s="29" t="s">
        <v>62</v>
      </c>
      <c r="E21" s="30">
        <f>'2. Calculadora de Turnover'!D8</f>
        <v>0</v>
      </c>
    </row>
    <row r="22" spans="1:5" x14ac:dyDescent="0.35">
      <c r="A22" s="29" t="s">
        <v>63</v>
      </c>
      <c r="B22" s="30">
        <f>'2. Calculadora de Turnover'!D9</f>
        <v>0</v>
      </c>
      <c r="D22" s="29" t="s">
        <v>63</v>
      </c>
      <c r="E22" s="30">
        <f>'2. Calculadora de Turnover'!D9</f>
        <v>0</v>
      </c>
    </row>
    <row r="23" spans="1:5" x14ac:dyDescent="0.35">
      <c r="A23" s="29"/>
      <c r="B23" s="30"/>
      <c r="D23" s="29"/>
      <c r="E23" s="34"/>
    </row>
    <row r="24" spans="1:5" ht="15" thickBot="1" x14ac:dyDescent="0.4">
      <c r="A24" s="31" t="s">
        <v>75</v>
      </c>
      <c r="B24" s="32">
        <f>SUM(B20:B22)+B18</f>
        <v>0</v>
      </c>
      <c r="D24" s="31" t="s">
        <v>75</v>
      </c>
      <c r="E24" s="32">
        <f>SUM(E20:E22)+E18</f>
        <v>0</v>
      </c>
    </row>
    <row r="41" spans="1:1" x14ac:dyDescent="0.35">
      <c r="A41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8DBD-001C-469A-82E6-BC4FE10030C1}">
  <dimension ref="A2:E42"/>
  <sheetViews>
    <sheetView topLeftCell="A4" workbookViewId="0">
      <selection activeCell="C37" sqref="C37"/>
    </sheetView>
  </sheetViews>
  <sheetFormatPr defaultColWidth="8.81640625" defaultRowHeight="14.5" x14ac:dyDescent="0.35"/>
  <cols>
    <col min="1" max="1" width="33.453125" bestFit="1" customWidth="1"/>
    <col min="2" max="2" width="30.36328125" style="14" bestFit="1" customWidth="1"/>
    <col min="4" max="4" width="32.36328125" bestFit="1" customWidth="1"/>
    <col min="5" max="5" width="11.6328125" bestFit="1" customWidth="1"/>
  </cols>
  <sheetData>
    <row r="2" spans="1:5" x14ac:dyDescent="0.35">
      <c r="A2" s="1" t="s">
        <v>20</v>
      </c>
      <c r="B2" s="18">
        <f>'Custo Turn-over'!B7</f>
        <v>0</v>
      </c>
    </row>
    <row r="4" spans="1:5" ht="15.5" x14ac:dyDescent="0.35">
      <c r="A4" s="16" t="s">
        <v>59</v>
      </c>
      <c r="D4" s="16" t="s">
        <v>76</v>
      </c>
      <c r="E4" s="14"/>
    </row>
    <row r="5" spans="1:5" x14ac:dyDescent="0.35">
      <c r="E5" s="14"/>
    </row>
    <row r="6" spans="1:5" x14ac:dyDescent="0.35">
      <c r="A6" s="1"/>
      <c r="B6" s="18"/>
      <c r="E6" s="14"/>
    </row>
    <row r="7" spans="1:5" x14ac:dyDescent="0.35">
      <c r="A7" t="s">
        <v>60</v>
      </c>
      <c r="B7" s="14">
        <f>B2/12.5</f>
        <v>0</v>
      </c>
      <c r="D7" s="14" t="s">
        <v>60</v>
      </c>
      <c r="E7" s="14">
        <f>B2/12.5</f>
        <v>0</v>
      </c>
    </row>
    <row r="8" spans="1:5" x14ac:dyDescent="0.35">
      <c r="A8" t="s">
        <v>61</v>
      </c>
      <c r="B8" s="14">
        <f>B2*0.2</f>
        <v>0</v>
      </c>
      <c r="D8" s="14" t="s">
        <v>64</v>
      </c>
      <c r="E8" s="14">
        <f>B2/12</f>
        <v>0</v>
      </c>
    </row>
    <row r="9" spans="1:5" x14ac:dyDescent="0.35">
      <c r="A9" t="s">
        <v>64</v>
      </c>
      <c r="B9" s="14">
        <f>B2/12</f>
        <v>0</v>
      </c>
      <c r="D9" s="14" t="s">
        <v>65</v>
      </c>
      <c r="E9" s="14">
        <f>B2/36</f>
        <v>0</v>
      </c>
    </row>
    <row r="10" spans="1:5" x14ac:dyDescent="0.35">
      <c r="A10" t="s">
        <v>65</v>
      </c>
      <c r="B10" s="14">
        <f>B2/36</f>
        <v>0</v>
      </c>
      <c r="D10" s="14" t="s">
        <v>66</v>
      </c>
      <c r="E10" s="14">
        <f>B2/12</f>
        <v>0</v>
      </c>
    </row>
    <row r="11" spans="1:5" x14ac:dyDescent="0.35">
      <c r="A11" t="s">
        <v>66</v>
      </c>
      <c r="B11" s="14">
        <f>B2/12</f>
        <v>0</v>
      </c>
      <c r="D11" s="14" t="s">
        <v>67</v>
      </c>
      <c r="E11" s="14">
        <f>B2/150</f>
        <v>0</v>
      </c>
    </row>
    <row r="12" spans="1:5" x14ac:dyDescent="0.35">
      <c r="A12" t="s">
        <v>67</v>
      </c>
      <c r="B12" s="14">
        <f>B2/150</f>
        <v>0</v>
      </c>
      <c r="D12" s="14" t="s">
        <v>68</v>
      </c>
      <c r="E12" s="14">
        <f>B2/454.5</f>
        <v>0</v>
      </c>
    </row>
    <row r="13" spans="1:5" x14ac:dyDescent="0.35">
      <c r="A13" t="s">
        <v>68</v>
      </c>
      <c r="B13" s="14">
        <f>B2/454.5</f>
        <v>0</v>
      </c>
      <c r="D13" s="14" t="s">
        <v>69</v>
      </c>
      <c r="E13" s="14">
        <f>B2/150</f>
        <v>0</v>
      </c>
    </row>
    <row r="14" spans="1:5" x14ac:dyDescent="0.35">
      <c r="A14" t="s">
        <v>69</v>
      </c>
      <c r="B14" s="14">
        <f>B2/150</f>
        <v>0</v>
      </c>
      <c r="D14" s="14" t="s">
        <v>70</v>
      </c>
      <c r="E14" s="14">
        <f>B2/12</f>
        <v>0</v>
      </c>
    </row>
    <row r="15" spans="1:5" x14ac:dyDescent="0.35">
      <c r="A15" t="s">
        <v>70</v>
      </c>
      <c r="B15" s="14">
        <f>B2/12</f>
        <v>0</v>
      </c>
      <c r="D15" s="14" t="s">
        <v>71</v>
      </c>
      <c r="E15" s="14">
        <f>B2/150</f>
        <v>0</v>
      </c>
    </row>
    <row r="16" spans="1:5" x14ac:dyDescent="0.35">
      <c r="A16" t="s">
        <v>71</v>
      </c>
      <c r="B16" s="14">
        <f>B2/150</f>
        <v>0</v>
      </c>
      <c r="D16" s="14" t="s">
        <v>72</v>
      </c>
      <c r="E16" s="14">
        <f>(E7+E13+E15)*40%</f>
        <v>0</v>
      </c>
    </row>
    <row r="17" spans="1:5" x14ac:dyDescent="0.35">
      <c r="A17" t="s">
        <v>72</v>
      </c>
      <c r="B17" s="14">
        <f>(B7+B14+B16)*40%</f>
        <v>0</v>
      </c>
    </row>
    <row r="19" spans="1:5" x14ac:dyDescent="0.35">
      <c r="A19" s="1" t="s">
        <v>74</v>
      </c>
      <c r="B19" s="18">
        <f>SUM(B7:B17)+B2</f>
        <v>0</v>
      </c>
      <c r="D19" s="1" t="s">
        <v>74</v>
      </c>
      <c r="E19" s="18">
        <f>SUM(E7:E17)+B2</f>
        <v>0</v>
      </c>
    </row>
    <row r="21" spans="1:5" x14ac:dyDescent="0.35">
      <c r="A21" t="s">
        <v>73</v>
      </c>
      <c r="B21" s="14">
        <f>'2. Calculadora de Turnover'!D7</f>
        <v>0</v>
      </c>
      <c r="D21" t="s">
        <v>73</v>
      </c>
      <c r="E21" s="14">
        <f>'2. Calculadora de Turnover'!D7</f>
        <v>0</v>
      </c>
    </row>
    <row r="22" spans="1:5" x14ac:dyDescent="0.35">
      <c r="A22" t="s">
        <v>62</v>
      </c>
      <c r="B22" s="14">
        <f>'2. Calculadora de Turnover'!D8</f>
        <v>0</v>
      </c>
      <c r="D22" t="s">
        <v>62</v>
      </c>
      <c r="E22" s="14">
        <f>'2. Calculadora de Turnover'!D8</f>
        <v>0</v>
      </c>
    </row>
    <row r="23" spans="1:5" x14ac:dyDescent="0.35">
      <c r="A23" t="s">
        <v>63</v>
      </c>
      <c r="B23" s="14">
        <f>'2. Calculadora de Turnover'!D9</f>
        <v>0</v>
      </c>
      <c r="D23" t="s">
        <v>63</v>
      </c>
      <c r="E23" s="14">
        <f>'2. Calculadora de Turnover'!D9</f>
        <v>0</v>
      </c>
    </row>
    <row r="25" spans="1:5" x14ac:dyDescent="0.35">
      <c r="A25" s="1" t="s">
        <v>75</v>
      </c>
      <c r="B25" s="18">
        <f>SUM(B21:B23)+B19</f>
        <v>0</v>
      </c>
      <c r="D25" s="1" t="s">
        <v>75</v>
      </c>
      <c r="E25" s="18">
        <f>SUM(E21:E23)+E19</f>
        <v>0</v>
      </c>
    </row>
    <row r="42" spans="1:1" x14ac:dyDescent="0.35">
      <c r="A42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C7AB-1032-493A-8630-854EAD361EBF}">
  <dimension ref="A2:F68"/>
  <sheetViews>
    <sheetView topLeftCell="A21" zoomScale="80" zoomScaleNormal="80" workbookViewId="0">
      <selection activeCell="C55" sqref="C55"/>
    </sheetView>
  </sheetViews>
  <sheetFormatPr defaultColWidth="8.81640625" defaultRowHeight="14.5" x14ac:dyDescent="0.35"/>
  <cols>
    <col min="1" max="1" width="49.81640625" bestFit="1" customWidth="1"/>
    <col min="2" max="2" width="14.36328125" style="12" customWidth="1"/>
    <col min="3" max="3" width="26.1796875" bestFit="1" customWidth="1"/>
    <col min="4" max="4" width="13.36328125" bestFit="1" customWidth="1"/>
    <col min="6" max="6" width="13" style="2" bestFit="1" customWidth="1"/>
    <col min="7" max="7" width="28.1796875" bestFit="1" customWidth="1"/>
  </cols>
  <sheetData>
    <row r="2" spans="1:4" x14ac:dyDescent="0.35">
      <c r="A2" s="1" t="s">
        <v>78</v>
      </c>
      <c r="B2" s="8" t="s">
        <v>79</v>
      </c>
      <c r="C2" s="1" t="s">
        <v>80</v>
      </c>
      <c r="D2" s="1" t="s">
        <v>81</v>
      </c>
    </row>
    <row r="3" spans="1:4" x14ac:dyDescent="0.35">
      <c r="A3" t="s">
        <v>74</v>
      </c>
      <c r="B3" s="17">
        <f>'Custo de salário - colab'!B2</f>
        <v>0</v>
      </c>
      <c r="C3" s="14">
        <f>IF('2. Calculadora de Turnover'!D16="Não",'Custo de salário - colab'!B18,'Custo de salário - colab'!E18)</f>
        <v>0</v>
      </c>
      <c r="D3" s="7">
        <f>C3/(22*8)</f>
        <v>0</v>
      </c>
    </row>
    <row r="4" spans="1:4" x14ac:dyDescent="0.35">
      <c r="A4" t="s">
        <v>77</v>
      </c>
      <c r="B4" s="17">
        <f>'Custo de salário - colab'!B2</f>
        <v>0</v>
      </c>
      <c r="C4" s="14">
        <f>IF('2. Calculadora de Turnover'!D16="Não",'Custo de salário - colab'!B24,'Custo de salário - colab'!E24)</f>
        <v>0</v>
      </c>
      <c r="D4" s="7">
        <f>C4/(22*8)</f>
        <v>0</v>
      </c>
    </row>
    <row r="6" spans="1:4" x14ac:dyDescent="0.35">
      <c r="A6" s="1" t="s">
        <v>82</v>
      </c>
    </row>
    <row r="7" spans="1:4" x14ac:dyDescent="0.35">
      <c r="A7" t="s">
        <v>74</v>
      </c>
      <c r="B7" s="17">
        <f>B3*B9</f>
        <v>0</v>
      </c>
      <c r="C7" s="14">
        <f>IF('2. Calculadora de Turnover'!$D$16="Não",'Custo de salário - Gestor'!B19,'Custo de salário - Gestor'!E19)</f>
        <v>0</v>
      </c>
      <c r="D7" s="7">
        <f>C7/(22*8)</f>
        <v>0</v>
      </c>
    </row>
    <row r="8" spans="1:4" x14ac:dyDescent="0.35">
      <c r="A8" t="s">
        <v>77</v>
      </c>
      <c r="B8" s="17">
        <f>B4*B9</f>
        <v>0</v>
      </c>
      <c r="C8" s="14">
        <f>IF('2. Calculadora de Turnover'!$D$16="Não",'Custo de salário - Gestor'!B25,'Custo de salário - Gestor'!E25)</f>
        <v>0</v>
      </c>
      <c r="D8" s="7">
        <f t="shared" ref="D8" si="0">C8/(22*8)</f>
        <v>0</v>
      </c>
    </row>
    <row r="9" spans="1:4" x14ac:dyDescent="0.35">
      <c r="A9" t="s">
        <v>83</v>
      </c>
      <c r="B9" s="12">
        <v>1.5</v>
      </c>
      <c r="D9" s="7"/>
    </row>
    <row r="11" spans="1:4" x14ac:dyDescent="0.35">
      <c r="A11" s="1" t="s">
        <v>84</v>
      </c>
      <c r="B11" s="19">
        <v>1.2</v>
      </c>
    </row>
    <row r="13" spans="1:4" ht="18.5" x14ac:dyDescent="0.45">
      <c r="A13" s="117" t="s">
        <v>53</v>
      </c>
      <c r="B13" s="117"/>
      <c r="C13" s="117"/>
    </row>
    <row r="14" spans="1:4" ht="18.5" x14ac:dyDescent="0.45">
      <c r="A14" s="8" t="s">
        <v>41</v>
      </c>
      <c r="B14" s="9"/>
    </row>
    <row r="15" spans="1:4" x14ac:dyDescent="0.35">
      <c r="A15" s="12" t="s">
        <v>42</v>
      </c>
      <c r="B15" s="19">
        <v>3</v>
      </c>
      <c r="C15" s="7"/>
    </row>
    <row r="16" spans="1:4" x14ac:dyDescent="0.35">
      <c r="A16" s="12" t="s">
        <v>43</v>
      </c>
      <c r="B16" s="20">
        <f>(B15/12)</f>
        <v>0.25</v>
      </c>
      <c r="C16" s="7">
        <f>C3*B16</f>
        <v>0</v>
      </c>
    </row>
    <row r="17" spans="1:3" x14ac:dyDescent="0.35">
      <c r="A17" s="12" t="s">
        <v>44</v>
      </c>
      <c r="B17" s="20">
        <f>(B15/3)/12</f>
        <v>8.3333333333333329E-2</v>
      </c>
      <c r="C17" s="7">
        <f>B17*C3</f>
        <v>0</v>
      </c>
    </row>
    <row r="18" spans="1:3" x14ac:dyDescent="0.35">
      <c r="A18" s="8" t="s">
        <v>23</v>
      </c>
      <c r="B18" s="8"/>
    </row>
    <row r="19" spans="1:3" x14ac:dyDescent="0.35">
      <c r="A19" t="s">
        <v>85</v>
      </c>
      <c r="B19" s="19">
        <v>1</v>
      </c>
      <c r="C19" s="7">
        <f>B19*D3</f>
        <v>0</v>
      </c>
    </row>
    <row r="20" spans="1:3" x14ac:dyDescent="0.35">
      <c r="A20" t="s">
        <v>86</v>
      </c>
      <c r="B20" s="19">
        <v>1</v>
      </c>
      <c r="C20" s="7">
        <f>B20*D7</f>
        <v>0</v>
      </c>
    </row>
    <row r="21" spans="1:3" x14ac:dyDescent="0.35">
      <c r="A21" t="s">
        <v>22</v>
      </c>
      <c r="B21" s="21">
        <v>35</v>
      </c>
      <c r="C21" s="15">
        <f>IF(B3&lt;&gt;0,B21,0)</f>
        <v>0</v>
      </c>
    </row>
    <row r="22" spans="1:3" x14ac:dyDescent="0.35">
      <c r="A22" s="1" t="s">
        <v>6</v>
      </c>
    </row>
    <row r="23" spans="1:3" x14ac:dyDescent="0.35">
      <c r="A23" t="s">
        <v>24</v>
      </c>
      <c r="B23" s="19">
        <v>1</v>
      </c>
    </row>
    <row r="24" spans="1:3" x14ac:dyDescent="0.35">
      <c r="A24" t="s">
        <v>25</v>
      </c>
      <c r="B24" s="19">
        <v>1</v>
      </c>
    </row>
    <row r="25" spans="1:3" x14ac:dyDescent="0.35">
      <c r="A25" t="s">
        <v>26</v>
      </c>
      <c r="B25" s="12">
        <f>(B11-B23)*B24</f>
        <v>0.19999999999999996</v>
      </c>
      <c r="C25" s="7">
        <f>B25*C4</f>
        <v>0</v>
      </c>
    </row>
    <row r="27" spans="1:3" x14ac:dyDescent="0.35">
      <c r="A27" s="1" t="s">
        <v>9</v>
      </c>
      <c r="C27" s="7">
        <f>SUM(C15:C25)</f>
        <v>0</v>
      </c>
    </row>
    <row r="29" spans="1:3" ht="18.5" x14ac:dyDescent="0.45">
      <c r="A29" s="117" t="s">
        <v>52</v>
      </c>
      <c r="B29" s="117"/>
      <c r="C29" s="117"/>
    </row>
    <row r="30" spans="1:3" ht="18.5" x14ac:dyDescent="0.45">
      <c r="A30" s="8" t="s">
        <v>28</v>
      </c>
      <c r="B30" s="9"/>
    </row>
    <row r="31" spans="1:3" x14ac:dyDescent="0.35">
      <c r="A31" t="s">
        <v>48</v>
      </c>
      <c r="B31" s="22">
        <v>0.5</v>
      </c>
    </row>
    <row r="32" spans="1:3" x14ac:dyDescent="0.35">
      <c r="A32" t="s">
        <v>49</v>
      </c>
      <c r="B32" s="19">
        <v>1</v>
      </c>
    </row>
    <row r="33" spans="1:3" x14ac:dyDescent="0.35">
      <c r="A33" t="s">
        <v>26</v>
      </c>
      <c r="B33" s="12">
        <f>B31*1.5*B32</f>
        <v>0.75</v>
      </c>
      <c r="C33" s="7">
        <f>B33*C4</f>
        <v>0</v>
      </c>
    </row>
    <row r="34" spans="1:3" x14ac:dyDescent="0.35">
      <c r="C34" s="7"/>
    </row>
    <row r="35" spans="1:3" x14ac:dyDescent="0.35">
      <c r="A35" s="1" t="s">
        <v>9</v>
      </c>
      <c r="C35" s="7">
        <f>SUM(C31:C33)</f>
        <v>0</v>
      </c>
    </row>
    <row r="36" spans="1:3" x14ac:dyDescent="0.35">
      <c r="C36" s="7"/>
    </row>
    <row r="37" spans="1:3" ht="18.5" x14ac:dyDescent="0.45">
      <c r="A37" s="117" t="s">
        <v>54</v>
      </c>
      <c r="B37" s="117"/>
      <c r="C37" s="117"/>
    </row>
    <row r="38" spans="1:3" x14ac:dyDescent="0.35">
      <c r="A38" s="8" t="s">
        <v>29</v>
      </c>
      <c r="C38" s="7"/>
    </row>
    <row r="39" spans="1:3" x14ac:dyDescent="0.35">
      <c r="A39" t="s">
        <v>30</v>
      </c>
      <c r="B39" s="19">
        <v>1</v>
      </c>
      <c r="C39" s="7"/>
    </row>
    <row r="40" spans="1:3" x14ac:dyDescent="0.35">
      <c r="A40" t="s">
        <v>31</v>
      </c>
      <c r="B40" s="19">
        <v>4</v>
      </c>
      <c r="C40" s="7"/>
    </row>
    <row r="41" spans="1:3" x14ac:dyDescent="0.35">
      <c r="A41" t="s">
        <v>34</v>
      </c>
      <c r="B41" s="19">
        <v>0.25</v>
      </c>
    </row>
    <row r="42" spans="1:3" x14ac:dyDescent="0.35">
      <c r="A42" t="s">
        <v>21</v>
      </c>
      <c r="B42" s="19">
        <v>0.5</v>
      </c>
    </row>
    <row r="43" spans="1:3" x14ac:dyDescent="0.35">
      <c r="A43" t="s">
        <v>87</v>
      </c>
      <c r="B43" s="19">
        <f>(B42+B41)*B40+B39</f>
        <v>4</v>
      </c>
      <c r="C43" s="7">
        <f>B43*D4</f>
        <v>0</v>
      </c>
    </row>
    <row r="44" spans="1:3" x14ac:dyDescent="0.35">
      <c r="B44" s="17"/>
    </row>
    <row r="45" spans="1:3" ht="14.5" customHeight="1" x14ac:dyDescent="0.35">
      <c r="A45" t="s">
        <v>88</v>
      </c>
      <c r="B45" s="19">
        <v>1</v>
      </c>
    </row>
    <row r="46" spans="1:3" ht="14.5" customHeight="1" x14ac:dyDescent="0.35">
      <c r="A46" t="s">
        <v>56</v>
      </c>
      <c r="B46" s="19">
        <f>B40/2</f>
        <v>2</v>
      </c>
    </row>
    <row r="47" spans="1:3" ht="14.5" customHeight="1" x14ac:dyDescent="0.35">
      <c r="A47" t="s">
        <v>89</v>
      </c>
      <c r="B47" s="12">
        <f>B45*B40/2</f>
        <v>2</v>
      </c>
      <c r="C47" s="7">
        <f>B47*2*D8</f>
        <v>0</v>
      </c>
    </row>
    <row r="48" spans="1:3" ht="14.5" customHeight="1" x14ac:dyDescent="0.35"/>
    <row r="49" spans="1:3" ht="14.5" customHeight="1" x14ac:dyDescent="0.35">
      <c r="A49" s="1" t="s">
        <v>9</v>
      </c>
      <c r="C49" s="7">
        <f>SUM(C39:C47)</f>
        <v>0</v>
      </c>
    </row>
    <row r="50" spans="1:3" ht="14.5" customHeight="1" x14ac:dyDescent="0.35"/>
    <row r="52" spans="1:3" ht="18.5" x14ac:dyDescent="0.45">
      <c r="A52" s="117" t="s">
        <v>55</v>
      </c>
      <c r="B52" s="117"/>
    </row>
    <row r="53" spans="1:3" x14ac:dyDescent="0.35">
      <c r="A53" s="11" t="s">
        <v>32</v>
      </c>
    </row>
    <row r="54" spans="1:3" x14ac:dyDescent="0.35">
      <c r="A54" s="10" t="s">
        <v>33</v>
      </c>
      <c r="B54" s="21">
        <v>35</v>
      </c>
      <c r="C54" s="15">
        <f>IF(B3&lt;&gt;0,B54,0)</f>
        <v>0</v>
      </c>
    </row>
    <row r="55" spans="1:3" x14ac:dyDescent="0.35">
      <c r="A55" s="11" t="s">
        <v>45</v>
      </c>
      <c r="B55" s="23"/>
    </row>
    <row r="56" spans="1:3" x14ac:dyDescent="0.35">
      <c r="A56" s="10" t="s">
        <v>35</v>
      </c>
      <c r="B56" s="19">
        <v>3</v>
      </c>
      <c r="C56" s="7">
        <f>B56*D4</f>
        <v>0</v>
      </c>
    </row>
    <row r="57" spans="1:3" x14ac:dyDescent="0.35">
      <c r="A57" t="s">
        <v>47</v>
      </c>
      <c r="B57" s="19">
        <v>5</v>
      </c>
    </row>
    <row r="58" spans="1:3" x14ac:dyDescent="0.35">
      <c r="A58" t="s">
        <v>46</v>
      </c>
      <c r="B58" s="19">
        <v>4</v>
      </c>
    </row>
    <row r="59" spans="1:3" x14ac:dyDescent="0.35">
      <c r="A59" t="s">
        <v>38</v>
      </c>
      <c r="B59" s="12">
        <f>B58*B57</f>
        <v>20</v>
      </c>
      <c r="C59" s="7">
        <f>B59*D8</f>
        <v>0</v>
      </c>
    </row>
    <row r="60" spans="1:3" x14ac:dyDescent="0.35">
      <c r="A60" t="s">
        <v>90</v>
      </c>
      <c r="B60" s="19">
        <v>1</v>
      </c>
    </row>
    <row r="61" spans="1:3" x14ac:dyDescent="0.35">
      <c r="A61" t="s">
        <v>91</v>
      </c>
      <c r="B61" s="19">
        <f>(B60*8*5)/10</f>
        <v>4</v>
      </c>
      <c r="C61" s="7">
        <f>B61*D4</f>
        <v>0</v>
      </c>
    </row>
    <row r="62" spans="1:3" x14ac:dyDescent="0.35">
      <c r="C62" s="7"/>
    </row>
    <row r="63" spans="1:3" x14ac:dyDescent="0.35">
      <c r="A63" s="11" t="s">
        <v>36</v>
      </c>
    </row>
    <row r="64" spans="1:3" x14ac:dyDescent="0.35">
      <c r="A64" t="s">
        <v>37</v>
      </c>
      <c r="B64" s="19">
        <v>1</v>
      </c>
    </row>
    <row r="65" spans="1:3" x14ac:dyDescent="0.35">
      <c r="A65" t="s">
        <v>39</v>
      </c>
      <c r="B65" s="19">
        <v>3</v>
      </c>
    </row>
    <row r="66" spans="1:3" x14ac:dyDescent="0.35">
      <c r="A66" t="s">
        <v>26</v>
      </c>
      <c r="B66" s="24">
        <f>(B11-B64)*2.5</f>
        <v>0.49999999999999989</v>
      </c>
      <c r="C66" s="7">
        <f>B66*C4</f>
        <v>0</v>
      </c>
    </row>
    <row r="68" spans="1:3" x14ac:dyDescent="0.35">
      <c r="A68" s="1" t="s">
        <v>9</v>
      </c>
      <c r="C68" s="7">
        <f>SUM(C54:C66)</f>
        <v>0</v>
      </c>
    </row>
  </sheetData>
  <mergeCells count="4">
    <mergeCell ref="A52:B52"/>
    <mergeCell ref="A13:C13"/>
    <mergeCell ref="A29:C29"/>
    <mergeCell ref="A37:C3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04CB-CFF8-4BB3-BC82-DDDA7B65768F}">
  <dimension ref="A2:P20"/>
  <sheetViews>
    <sheetView zoomScaleNormal="100" workbookViewId="0">
      <selection activeCell="D19" sqref="C19:D19"/>
    </sheetView>
  </sheetViews>
  <sheetFormatPr defaultColWidth="8.81640625" defaultRowHeight="14.5" x14ac:dyDescent="0.35"/>
  <cols>
    <col min="1" max="1" width="16.453125" customWidth="1"/>
    <col min="2" max="2" width="53.6328125" bestFit="1" customWidth="1"/>
    <col min="3" max="3" width="25.6328125" style="4" bestFit="1" customWidth="1"/>
    <col min="4" max="4" width="18.81640625" bestFit="1" customWidth="1"/>
    <col min="5" max="5" width="40.453125" bestFit="1" customWidth="1"/>
    <col min="6" max="6" width="25.453125" bestFit="1" customWidth="1"/>
    <col min="7" max="7" width="25.453125" customWidth="1"/>
    <col min="8" max="8" width="13.6328125" bestFit="1" customWidth="1"/>
    <col min="9" max="9" width="16.453125" bestFit="1" customWidth="1"/>
    <col min="10" max="10" width="26.6328125" bestFit="1" customWidth="1"/>
    <col min="11" max="11" width="44.453125" bestFit="1" customWidth="1"/>
    <col min="12" max="12" width="47.1796875" bestFit="1" customWidth="1"/>
    <col min="13" max="13" width="12.453125" bestFit="1" customWidth="1"/>
    <col min="14" max="14" width="18" bestFit="1" customWidth="1"/>
    <col min="15" max="15" width="26.36328125" bestFit="1" customWidth="1"/>
    <col min="16" max="16" width="41" bestFit="1" customWidth="1"/>
  </cols>
  <sheetData>
    <row r="2" spans="1:16" ht="15.5" x14ac:dyDescent="0.35">
      <c r="B2" s="1"/>
      <c r="H2" s="2"/>
      <c r="I2" s="2"/>
      <c r="J2" s="3"/>
      <c r="K2" s="3"/>
      <c r="L2" s="3"/>
      <c r="M2" s="3"/>
      <c r="N2" s="2"/>
      <c r="O2" s="2"/>
      <c r="P2" s="2"/>
    </row>
    <row r="3" spans="1:16" s="1" customFormat="1" x14ac:dyDescent="0.35">
      <c r="C3" s="121" t="s">
        <v>0</v>
      </c>
      <c r="D3" s="121"/>
      <c r="E3" s="121"/>
      <c r="F3" s="6"/>
      <c r="G3" s="6"/>
      <c r="H3" s="6"/>
    </row>
    <row r="4" spans="1:16" x14ac:dyDescent="0.35">
      <c r="C4" s="5" t="s">
        <v>1</v>
      </c>
      <c r="D4" s="1" t="s">
        <v>12</v>
      </c>
      <c r="F4" s="1"/>
    </row>
    <row r="5" spans="1:16" x14ac:dyDescent="0.35">
      <c r="A5" s="118" t="s">
        <v>16</v>
      </c>
      <c r="B5" s="13" t="s">
        <v>2</v>
      </c>
      <c r="C5" s="4" t="s">
        <v>8</v>
      </c>
      <c r="D5" t="s">
        <v>8</v>
      </c>
    </row>
    <row r="6" spans="1:16" x14ac:dyDescent="0.35">
      <c r="A6" s="118"/>
      <c r="B6" s="1" t="s">
        <v>10</v>
      </c>
      <c r="C6" s="4" t="s">
        <v>8</v>
      </c>
      <c r="D6" t="s">
        <v>8</v>
      </c>
    </row>
    <row r="7" spans="1:16" x14ac:dyDescent="0.35">
      <c r="A7" s="118"/>
      <c r="B7" s="13" t="s">
        <v>18</v>
      </c>
      <c r="C7" s="4" t="s">
        <v>8</v>
      </c>
      <c r="D7" t="s">
        <v>8</v>
      </c>
    </row>
    <row r="8" spans="1:16" x14ac:dyDescent="0.35">
      <c r="A8" s="118"/>
      <c r="B8" s="13" t="s">
        <v>6</v>
      </c>
      <c r="C8" s="4" t="s">
        <v>8</v>
      </c>
      <c r="D8" t="s">
        <v>8</v>
      </c>
    </row>
    <row r="9" spans="1:16" x14ac:dyDescent="0.35">
      <c r="B9" s="1"/>
    </row>
    <row r="10" spans="1:16" x14ac:dyDescent="0.35">
      <c r="A10" s="119" t="s">
        <v>27</v>
      </c>
      <c r="B10" s="13" t="s">
        <v>3</v>
      </c>
      <c r="C10" s="4" t="s">
        <v>8</v>
      </c>
      <c r="D10" t="s">
        <v>8</v>
      </c>
    </row>
    <row r="11" spans="1:16" x14ac:dyDescent="0.35">
      <c r="A11" s="119"/>
      <c r="B11" s="1" t="s">
        <v>7</v>
      </c>
      <c r="C11" s="4" t="s">
        <v>8</v>
      </c>
    </row>
    <row r="12" spans="1:16" x14ac:dyDescent="0.35">
      <c r="A12" s="119"/>
      <c r="B12" s="13" t="s">
        <v>4</v>
      </c>
      <c r="C12" s="4" t="s">
        <v>8</v>
      </c>
      <c r="D12" t="s">
        <v>8</v>
      </c>
    </row>
    <row r="13" spans="1:16" x14ac:dyDescent="0.35">
      <c r="B13" s="1"/>
    </row>
    <row r="14" spans="1:16" x14ac:dyDescent="0.35">
      <c r="A14" s="120" t="s">
        <v>17</v>
      </c>
      <c r="B14" s="13" t="s">
        <v>15</v>
      </c>
      <c r="C14" s="4" t="s">
        <v>8</v>
      </c>
      <c r="D14" t="s">
        <v>8</v>
      </c>
    </row>
    <row r="15" spans="1:16" x14ac:dyDescent="0.35">
      <c r="A15" s="120"/>
      <c r="B15" s="13" t="s">
        <v>5</v>
      </c>
      <c r="C15" s="4" t="s">
        <v>8</v>
      </c>
      <c r="D15" t="s">
        <v>8</v>
      </c>
    </row>
    <row r="16" spans="1:16" x14ac:dyDescent="0.35">
      <c r="A16" s="120"/>
      <c r="B16" s="13" t="s">
        <v>19</v>
      </c>
      <c r="C16" s="4" t="s">
        <v>8</v>
      </c>
      <c r="D16" t="s">
        <v>8</v>
      </c>
    </row>
    <row r="17" spans="1:4" x14ac:dyDescent="0.35">
      <c r="A17" s="120"/>
      <c r="B17" s="13" t="s">
        <v>11</v>
      </c>
      <c r="C17" s="4" t="s">
        <v>8</v>
      </c>
      <c r="D17" t="s">
        <v>8</v>
      </c>
    </row>
    <row r="19" spans="1:4" x14ac:dyDescent="0.35">
      <c r="B19" s="1" t="s">
        <v>9</v>
      </c>
      <c r="C19" s="5" t="s">
        <v>40</v>
      </c>
      <c r="D19" s="1" t="s">
        <v>13</v>
      </c>
    </row>
    <row r="20" spans="1:4" x14ac:dyDescent="0.35">
      <c r="C20" s="5"/>
      <c r="D20" s="1" t="s">
        <v>14</v>
      </c>
    </row>
  </sheetData>
  <mergeCells count="4">
    <mergeCell ref="A5:A8"/>
    <mergeCell ref="A10:A12"/>
    <mergeCell ref="A14:A17"/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A4A-BE07-4645-B747-D9AAEEBCEF6D}">
  <dimension ref="A1:A2"/>
  <sheetViews>
    <sheetView workbookViewId="0">
      <selection activeCell="A3" sqref="A3"/>
    </sheetView>
  </sheetViews>
  <sheetFormatPr defaultColWidth="8.81640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055F1B5B8EF46A1252B69B5949126" ma:contentTypeVersion="13" ma:contentTypeDescription="Create a new document." ma:contentTypeScope="" ma:versionID="f23b4cf49ebbf2cbe7e9367bfab07c77">
  <xsd:schema xmlns:xsd="http://www.w3.org/2001/XMLSchema" xmlns:xs="http://www.w3.org/2001/XMLSchema" xmlns:p="http://schemas.microsoft.com/office/2006/metadata/properties" xmlns:ns2="92b4c0b2-ff5c-4fdf-afb4-f6c60fd3abca" xmlns:ns3="3f886c4b-e4ff-41df-8346-7714778462a9" targetNamespace="http://schemas.microsoft.com/office/2006/metadata/properties" ma:root="true" ma:fieldsID="da8f3f7d43858e9194b6eed4f34c75eb" ns2:_="" ns3:_="">
    <xsd:import namespace="92b4c0b2-ff5c-4fdf-afb4-f6c60fd3abca"/>
    <xsd:import namespace="3f886c4b-e4ff-41df-8346-7714778462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4c0b2-ff5c-4fdf-afb4-f6c60fd3ab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86c4b-e4ff-41df-8346-7714778462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A9083-3724-4112-95D7-67CB27B06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145C87-E080-4D0F-87DF-18339059E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4c0b2-ff5c-4fdf-afb4-f6c60fd3abca"/>
    <ds:schemaRef ds:uri="3f886c4b-e4ff-41df-8346-771477846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E55DC-E629-4493-BCE7-D0E7345124AC}">
  <ds:schemaRefs>
    <ds:schemaRef ds:uri="http://purl.org/dc/dcmitype/"/>
    <ds:schemaRef ds:uri="3f886c4b-e4ff-41df-8346-7714778462a9"/>
    <ds:schemaRef ds:uri="http://purl.org/dc/terms/"/>
    <ds:schemaRef ds:uri="http://purl.org/dc/elements/1.1/"/>
    <ds:schemaRef ds:uri="92b4c0b2-ff5c-4fdf-afb4-f6c60fd3abca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1. Para entender</vt:lpstr>
      <vt:lpstr>2. Calculadora de Turnover</vt:lpstr>
      <vt:lpstr>3. Sobre a Onze</vt:lpstr>
      <vt:lpstr>Custo de salário - colab</vt:lpstr>
      <vt:lpstr>Custo de salário - Gestor</vt:lpstr>
      <vt:lpstr>Custo Turn-over</vt:lpstr>
      <vt:lpstr>Estudo</vt:lpstr>
      <vt:lpstr>Indíces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Cordoni</dc:creator>
  <cp:lastModifiedBy>Lucas Cordoni</cp:lastModifiedBy>
  <dcterms:created xsi:type="dcterms:W3CDTF">2020-07-17T15:11:40Z</dcterms:created>
  <dcterms:modified xsi:type="dcterms:W3CDTF">2022-10-05T13:17:12Z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0x0101006E3055F1B5B8EF46A1252B69B5949126</vt:lpwstr>
  </property>
</Properties>
</file>